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.Vanaga\Desktop\"/>
    </mc:Choice>
  </mc:AlternateContent>
  <bookViews>
    <workbookView xWindow="-110" yWindow="-110" windowWidth="19420" windowHeight="10420"/>
  </bookViews>
  <sheets>
    <sheet name="APGUVE" sheetId="1" r:id="rId1"/>
  </sheets>
  <definedNames>
    <definedName name="_xlnm._FilterDatabase" localSheetId="0" hidden="1">APGUVE!$A$6:$Z$37</definedName>
    <definedName name="_xlnm.Print_Area" localSheetId="0">APGUVE!$A$2:$N$37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E35" i="1"/>
  <c r="F35" i="1"/>
  <c r="E20" i="1"/>
  <c r="F20" i="1"/>
  <c r="E30" i="1"/>
  <c r="F30" i="1"/>
  <c r="F37" i="1" l="1"/>
  <c r="E37" i="1"/>
  <c r="L28" i="1" l="1"/>
  <c r="M28" i="1" s="1"/>
  <c r="N28" i="1" s="1"/>
  <c r="J36" i="1"/>
  <c r="L33" i="1"/>
  <c r="M33" i="1" s="1"/>
  <c r="N33" i="1" s="1"/>
  <c r="J33" i="1"/>
  <c r="D30" i="1"/>
  <c r="L27" i="1"/>
  <c r="M27" i="1" s="1"/>
  <c r="N27" i="1" s="1"/>
  <c r="J27" i="1"/>
  <c r="L26" i="1"/>
  <c r="M26" i="1" s="1"/>
  <c r="N26" i="1" s="1"/>
  <c r="J26" i="1"/>
  <c r="L25" i="1"/>
  <c r="M25" i="1" s="1"/>
  <c r="N25" i="1" s="1"/>
  <c r="J13" i="1"/>
  <c r="K20" i="1"/>
  <c r="I20" i="1"/>
  <c r="H20" i="1"/>
  <c r="G20" i="1"/>
  <c r="D20" i="1"/>
  <c r="L18" i="1"/>
  <c r="M18" i="1" s="1"/>
  <c r="N18" i="1" s="1"/>
  <c r="J18" i="1"/>
  <c r="L19" i="1"/>
  <c r="M19" i="1" s="1"/>
  <c r="N19" i="1" s="1"/>
  <c r="J19" i="1"/>
  <c r="J25" i="1"/>
  <c r="J32" i="1"/>
  <c r="J34" i="1"/>
  <c r="L34" i="1"/>
  <c r="M34" i="1" s="1"/>
  <c r="N34" i="1" s="1"/>
  <c r="L32" i="1"/>
  <c r="M32" i="1" s="1"/>
  <c r="L36" i="1"/>
  <c r="M36" i="1" s="1"/>
  <c r="N36" i="1" s="1"/>
  <c r="H35" i="1"/>
  <c r="G35" i="1"/>
  <c r="D35" i="1"/>
  <c r="L8" i="1"/>
  <c r="M8" i="1" s="1"/>
  <c r="K35" i="1"/>
  <c r="I35" i="1"/>
  <c r="L24" i="1"/>
  <c r="M24" i="1" s="1"/>
  <c r="N24" i="1" s="1"/>
  <c r="L23" i="1"/>
  <c r="M23" i="1" s="1"/>
  <c r="N23" i="1" s="1"/>
  <c r="L22" i="1"/>
  <c r="L17" i="1"/>
  <c r="M17" i="1" s="1"/>
  <c r="N17" i="1" s="1"/>
  <c r="L16" i="1"/>
  <c r="M16" i="1" s="1"/>
  <c r="N16" i="1" s="1"/>
  <c r="L15" i="1"/>
  <c r="L14" i="1"/>
  <c r="M14" i="1" s="1"/>
  <c r="N14" i="1" s="1"/>
  <c r="L13" i="1"/>
  <c r="M13" i="1" s="1"/>
  <c r="N13" i="1" s="1"/>
  <c r="L12" i="1"/>
  <c r="M12" i="1" s="1"/>
  <c r="N12" i="1" s="1"/>
  <c r="L11" i="1"/>
  <c r="M11" i="1" s="1"/>
  <c r="N11" i="1" s="1"/>
  <c r="L10" i="1"/>
  <c r="M10" i="1" s="1"/>
  <c r="N10" i="1" s="1"/>
  <c r="L9" i="1"/>
  <c r="M9" i="1" s="1"/>
  <c r="N9" i="1" s="1"/>
  <c r="J23" i="1"/>
  <c r="J24" i="1"/>
  <c r="J28" i="1"/>
  <c r="J29" i="1"/>
  <c r="J22" i="1"/>
  <c r="J9" i="1"/>
  <c r="J10" i="1"/>
  <c r="J11" i="1"/>
  <c r="J12" i="1"/>
  <c r="J14" i="1"/>
  <c r="J16" i="1"/>
  <c r="J17" i="1"/>
  <c r="J8" i="1"/>
  <c r="G30" i="1"/>
  <c r="I30" i="1"/>
  <c r="K30" i="1"/>
  <c r="J15" i="1"/>
  <c r="M15" i="1"/>
  <c r="N15" i="1" s="1"/>
  <c r="M29" i="1"/>
  <c r="N29" i="1" s="1"/>
  <c r="H30" i="1"/>
  <c r="I37" i="1" l="1"/>
  <c r="D37" i="1"/>
  <c r="H37" i="1"/>
  <c r="G37" i="1"/>
  <c r="L30" i="1"/>
  <c r="K37" i="1"/>
  <c r="J20" i="1"/>
  <c r="J30" i="1"/>
  <c r="L35" i="1"/>
  <c r="L20" i="1"/>
  <c r="J35" i="1"/>
  <c r="N32" i="1"/>
  <c r="M35" i="1"/>
  <c r="N35" i="1" s="1"/>
  <c r="N8" i="1"/>
  <c r="M20" i="1"/>
  <c r="M22" i="1"/>
  <c r="J37" i="1" l="1"/>
  <c r="L37" i="1"/>
  <c r="N22" i="1"/>
  <c r="M30" i="1"/>
  <c r="N30" i="1" s="1"/>
  <c r="N20" i="1"/>
  <c r="M37" i="1" l="1"/>
  <c r="N37" i="1" s="1"/>
</calcChain>
</file>

<file path=xl/sharedStrings.xml><?xml version="1.0" encoding="utf-8"?>
<sst xmlns="http://schemas.openxmlformats.org/spreadsheetml/2006/main" count="72" uniqueCount="70">
  <si>
    <t>Periodā pieejamais publiskais finansējums, euro</t>
  </si>
  <si>
    <t>Akvakultūra, kas nodrošina vides pakalpojumus</t>
  </si>
  <si>
    <t>Projekti vērtēšanā (publiskais finansējums EUR)</t>
  </si>
  <si>
    <t>Projekti, kuri tiek īstenoti (publiskais finansējums EUR)</t>
  </si>
  <si>
    <t>Apstiprinātie projekti</t>
  </si>
  <si>
    <t>EUR</t>
  </si>
  <si>
    <t>% no pieejamā</t>
  </si>
  <si>
    <t xml:space="preserve">Rezervētais publiskais finansējums, EUR </t>
  </si>
  <si>
    <t>Atlikums publiskajam finansējumam</t>
  </si>
  <si>
    <t>kopā 1.prioritāte</t>
  </si>
  <si>
    <t>kopā 2.priorotāte</t>
  </si>
  <si>
    <t>kopā 3.prioritāte</t>
  </si>
  <si>
    <t>6=5/2</t>
  </si>
  <si>
    <t>8=3+4+5</t>
  </si>
  <si>
    <t>9=2-8</t>
  </si>
  <si>
    <t>10=9/2</t>
  </si>
  <si>
    <t>Izmaksātais publiskais finansējums</t>
  </si>
  <si>
    <t>Pilnībā īstenoto projektu skaits</t>
  </si>
  <si>
    <t>Zvejas darbību pagaidu pārtraukšana</t>
  </si>
  <si>
    <t xml:space="preserve">1.prioritāte - Zvejniecības konkurētspēja un ūdens  bioloģiskie resursi </t>
  </si>
  <si>
    <t>10201</t>
  </si>
  <si>
    <t>10202</t>
  </si>
  <si>
    <t>10203</t>
  </si>
  <si>
    <t>Inovācija, pilotprojekti, sadarbība ar zinātni zvejniecībā</t>
  </si>
  <si>
    <t>Resursu efektivitāte un pievienotā vērtības radīšana zvejas produktiem</t>
  </si>
  <si>
    <t>Zvejas kuģa pirmā iegāde</t>
  </si>
  <si>
    <t>10204</t>
  </si>
  <si>
    <t>10205</t>
  </si>
  <si>
    <t>Zvejas flotes modernizācija</t>
  </si>
  <si>
    <t xml:space="preserve">Atbalsts zvejniekiem piekrastes zvejā </t>
  </si>
  <si>
    <t>10106</t>
  </si>
  <si>
    <t>10107</t>
  </si>
  <si>
    <t>10108</t>
  </si>
  <si>
    <t>Aizsargājamo jūras zīdītāju radīto zaudējumu segšana</t>
  </si>
  <si>
    <t>Zivju dzīvotņu kvalitātes uzlabošana</t>
  </si>
  <si>
    <t>Integrētā jūrlietu politika</t>
  </si>
  <si>
    <t xml:space="preserve">Galīga zvejas darbību pārtraukšana </t>
  </si>
  <si>
    <t>Datu vākšana un apstrāde zivsaimniecības pārvaldības un zinātniskiem mērķiem</t>
  </si>
  <si>
    <t>Kontrole un noteikumu izpilde</t>
  </si>
  <si>
    <t>10409</t>
  </si>
  <si>
    <t>10510</t>
  </si>
  <si>
    <t>11111</t>
  </si>
  <si>
    <t>11012</t>
  </si>
  <si>
    <t>2.prioritāte - Veicināt ilgtspējīgas akvakultūras darbības, kā arī zvejniecības un akvakultūras produktu pārstrādi un tirdzniecību, veicinot pārtikas nodrošinājumu Savienībā</t>
  </si>
  <si>
    <t>Inovācija, pilotprojekti, sadarbība ar zinātni un zināšanu pārnese akvakultūrā</t>
  </si>
  <si>
    <t>Akvakultūras krājuma apdrošināšana</t>
  </si>
  <si>
    <t>Investīcijas akvakultūrā</t>
  </si>
  <si>
    <t>Atzītu ražotāju organizāciju plānu īstenošana</t>
  </si>
  <si>
    <t>Tirdzniecības veicināšanas pasākumi</t>
  </si>
  <si>
    <t>Investīcijas zvejas un akvakultūras produktu apstrādē</t>
  </si>
  <si>
    <t>Kompensācijas zivsaimniecībā ārkārtas gadījumos</t>
  </si>
  <si>
    <t>3.prioritāte - Veicināt ilgtspējīgu zilo ekonomiku piekrastes, salu un iekšzemes teritorijās un veicināt zvejniecības un akvakultūras kopienu attīstību</t>
  </si>
  <si>
    <t>24. Tehniskā palīdzība</t>
  </si>
  <si>
    <t>31523</t>
  </si>
  <si>
    <t>SVVA stratēģiju īstenošana</t>
  </si>
  <si>
    <t xml:space="preserve">Atbalsts SVVA stratēģiju sagatavošanai </t>
  </si>
  <si>
    <t>VRG administrēšanas pasākumi</t>
  </si>
  <si>
    <t>EJZAF kopā</t>
  </si>
  <si>
    <t>EJZAF 2021-2027 prioritātes/pasākumi</t>
  </si>
  <si>
    <t>20214</t>
  </si>
  <si>
    <t>20113</t>
  </si>
  <si>
    <t>20215</t>
  </si>
  <si>
    <t>20216</t>
  </si>
  <si>
    <t>20217</t>
  </si>
  <si>
    <t>20218</t>
  </si>
  <si>
    <t>20219</t>
  </si>
  <si>
    <t>20220</t>
  </si>
  <si>
    <t>31421</t>
  </si>
  <si>
    <t>31322</t>
  </si>
  <si>
    <t xml:space="preserve">                                EJZAF publiskā finansējuma atlikums uz 22.08.2023.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</si>
</sst>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wrapText="1"/>
    </xf>
    <xf numFmtId="1" fontId="5" fillId="0" borderId="2" xfId="1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4" fontId="2" fillId="0" borderId="0" xfId="0" applyNumberFormat="1" applyFont="1"/>
    <xf numFmtId="0" fontId="2" fillId="2" borderId="0" xfId="0" applyFont="1" applyFill="1"/>
    <xf numFmtId="1" fontId="4" fillId="2" borderId="2" xfId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9" fontId="5" fillId="2" borderId="4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154214</xdr:colOff>
      <xdr:row>1</xdr:row>
      <xdr:rowOff>127000</xdr:rowOff>
    </xdr:from>
    <xdr:to>
      <xdr:col>3</xdr:col>
      <xdr:colOff>763451</xdr:colOff>
      <xdr:row>1</xdr:row>
      <xdr:rowOff>1485265</xdr:rowOff>
    </xdr:to>
    <xdr:pic>
      <xdr:nvPicPr>
        <xdr:cNvPr id="5" name="Picture 4" descr="ES NAP LA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785" y="226786"/>
          <a:ext cx="3992880" cy="1358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9"/>
  <sheetViews>
    <sheetView tabSelected="1" zoomScale="85" zoomScaleNormal="85" zoomScaleSheetLayoutView="100" workbookViewId="0">
      <pane ySplit="6" topLeftCell="A19" activePane="bottomLeft" state="frozen"/>
      <selection pane="bottomLeft" activeCell="Q24" sqref="Q24"/>
    </sheetView>
  </sheetViews>
  <sheetFormatPr defaultColWidth="9.1796875" defaultRowHeight="15.5" x14ac:dyDescent="0.35"/>
  <cols>
    <col min="1" max="1" width="1.1796875" style="1" customWidth="1"/>
    <col min="2" max="2" width="9.1796875" style="1" bestFit="1" customWidth="1"/>
    <col min="3" max="3" width="48.453125" style="1" customWidth="1"/>
    <col min="4" max="4" width="23.54296875" style="2" customWidth="1"/>
    <col min="5" max="5" width="9.453125" style="2" customWidth="1"/>
    <col min="6" max="6" width="17.81640625" style="1" customWidth="1"/>
    <col min="7" max="7" width="9.81640625" style="1" customWidth="1"/>
    <col min="8" max="8" width="21.1796875" style="1" customWidth="1"/>
    <col min="9" max="9" width="17.1796875" style="1" customWidth="1"/>
    <col min="10" max="10" width="12.54296875" style="1" customWidth="1"/>
    <col min="11" max="11" width="13" style="1" customWidth="1"/>
    <col min="12" max="12" width="19.453125" style="1" customWidth="1"/>
    <col min="13" max="13" width="16.1796875" style="1" customWidth="1"/>
    <col min="14" max="14" width="13" style="1" customWidth="1"/>
    <col min="15" max="15" width="11.81640625" style="1" customWidth="1"/>
    <col min="16" max="16" width="11.453125" style="1" bestFit="1" customWidth="1"/>
    <col min="17" max="17" width="16.81640625" style="1" customWidth="1"/>
    <col min="18" max="19" width="9.1796875" style="1"/>
    <col min="20" max="20" width="11" style="1" bestFit="1" customWidth="1"/>
    <col min="21" max="16384" width="9.1796875" style="1"/>
  </cols>
  <sheetData>
    <row r="2" spans="2:20" ht="122.5" customHeight="1" x14ac:dyDescent="0.35">
      <c r="B2" s="54" t="s">
        <v>69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20" ht="27.75" customHeight="1" x14ac:dyDescent="0.35">
      <c r="B3" s="57" t="s">
        <v>58</v>
      </c>
      <c r="C3" s="57"/>
      <c r="D3" s="57" t="s">
        <v>0</v>
      </c>
      <c r="E3" s="58" t="s">
        <v>2</v>
      </c>
      <c r="F3" s="59"/>
      <c r="G3" s="64" t="s">
        <v>4</v>
      </c>
      <c r="H3" s="65"/>
      <c r="I3" s="65"/>
      <c r="J3" s="66"/>
      <c r="K3" s="67" t="s">
        <v>17</v>
      </c>
      <c r="L3" s="55" t="s">
        <v>7</v>
      </c>
      <c r="M3" s="55" t="s">
        <v>8</v>
      </c>
      <c r="N3" s="55"/>
    </row>
    <row r="4" spans="2:20" s="3" customFormat="1" ht="42.75" customHeight="1" x14ac:dyDescent="0.35">
      <c r="B4" s="57"/>
      <c r="C4" s="57"/>
      <c r="D4" s="57"/>
      <c r="E4" s="60"/>
      <c r="F4" s="61"/>
      <c r="G4" s="60" t="s">
        <v>3</v>
      </c>
      <c r="H4" s="61"/>
      <c r="I4" s="52" t="s">
        <v>16</v>
      </c>
      <c r="J4" s="53"/>
      <c r="K4" s="68"/>
      <c r="L4" s="55"/>
      <c r="M4" s="55"/>
      <c r="N4" s="55"/>
    </row>
    <row r="5" spans="2:20" s="3" customFormat="1" ht="37.5" customHeight="1" x14ac:dyDescent="0.35">
      <c r="B5" s="57"/>
      <c r="C5" s="57"/>
      <c r="D5" s="57"/>
      <c r="E5" s="62"/>
      <c r="F5" s="63"/>
      <c r="G5" s="62"/>
      <c r="H5" s="63"/>
      <c r="I5" s="21" t="s">
        <v>5</v>
      </c>
      <c r="J5" s="30" t="s">
        <v>6</v>
      </c>
      <c r="K5" s="69"/>
      <c r="L5" s="55"/>
      <c r="M5" s="35" t="s">
        <v>5</v>
      </c>
      <c r="N5" s="35" t="s">
        <v>6</v>
      </c>
    </row>
    <row r="6" spans="2:20" x14ac:dyDescent="0.35">
      <c r="B6" s="56">
        <v>1</v>
      </c>
      <c r="C6" s="56"/>
      <c r="D6" s="36">
        <v>2</v>
      </c>
      <c r="E6" s="50">
        <v>3</v>
      </c>
      <c r="F6" s="51"/>
      <c r="G6" s="50">
        <v>4</v>
      </c>
      <c r="H6" s="51"/>
      <c r="I6" s="34">
        <v>5</v>
      </c>
      <c r="J6" s="4" t="s">
        <v>12</v>
      </c>
      <c r="K6" s="4">
        <v>7</v>
      </c>
      <c r="L6" s="4" t="s">
        <v>13</v>
      </c>
      <c r="M6" s="4" t="s">
        <v>14</v>
      </c>
      <c r="N6" s="4" t="s">
        <v>15</v>
      </c>
    </row>
    <row r="7" spans="2:20" ht="21.75" customHeight="1" x14ac:dyDescent="0.35">
      <c r="B7" s="44" t="s">
        <v>19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20" ht="30" customHeight="1" x14ac:dyDescent="0.35">
      <c r="B8" s="13" t="s">
        <v>20</v>
      </c>
      <c r="C8" s="17" t="s">
        <v>23</v>
      </c>
      <c r="D8" s="20">
        <v>5500000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9">
        <f>I8/D8</f>
        <v>0</v>
      </c>
      <c r="K8" s="8">
        <v>0</v>
      </c>
      <c r="L8" s="8">
        <f t="shared" ref="L8" si="0">F8+H8+I8</f>
        <v>0</v>
      </c>
      <c r="M8" s="8">
        <f t="shared" ref="M8" si="1">D8-L8</f>
        <v>5500000</v>
      </c>
      <c r="N8" s="9">
        <f t="shared" ref="N8" si="2">M8/D8</f>
        <v>1</v>
      </c>
      <c r="O8" s="25"/>
    </row>
    <row r="9" spans="2:20" ht="30" customHeight="1" x14ac:dyDescent="0.35">
      <c r="B9" s="13" t="s">
        <v>21</v>
      </c>
      <c r="C9" s="17" t="s">
        <v>24</v>
      </c>
      <c r="D9" s="20">
        <v>14397936</v>
      </c>
      <c r="E9" s="8">
        <v>0</v>
      </c>
      <c r="F9" s="8">
        <v>0</v>
      </c>
      <c r="G9" s="8">
        <v>3</v>
      </c>
      <c r="H9" s="8">
        <v>4995799.99</v>
      </c>
      <c r="I9" s="8">
        <v>0</v>
      </c>
      <c r="J9" s="9">
        <f t="shared" ref="J9:J18" si="3">I9/D9</f>
        <v>0</v>
      </c>
      <c r="K9" s="8">
        <v>0</v>
      </c>
      <c r="L9" s="8">
        <f t="shared" ref="L9:L18" si="4">F9+H9+I9</f>
        <v>4995799.99</v>
      </c>
      <c r="M9" s="6">
        <f t="shared" ref="M9:M18" si="5">D9-L9</f>
        <v>9402136.0099999998</v>
      </c>
      <c r="N9" s="7">
        <f t="shared" ref="N9:N18" si="6">M9/D9</f>
        <v>0.65301971129750813</v>
      </c>
    </row>
    <row r="10" spans="2:20" ht="30" customHeight="1" x14ac:dyDescent="0.35">
      <c r="B10" s="13" t="s">
        <v>22</v>
      </c>
      <c r="C10" s="17" t="s">
        <v>25</v>
      </c>
      <c r="D10" s="20">
        <v>2154389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9">
        <f t="shared" si="3"/>
        <v>0</v>
      </c>
      <c r="K10" s="23">
        <v>0</v>
      </c>
      <c r="L10" s="8">
        <f t="shared" si="4"/>
        <v>0</v>
      </c>
      <c r="M10" s="6">
        <f t="shared" si="5"/>
        <v>2154389</v>
      </c>
      <c r="N10" s="7">
        <f t="shared" si="6"/>
        <v>1</v>
      </c>
      <c r="Q10" s="25"/>
      <c r="T10" s="25"/>
    </row>
    <row r="11" spans="2:20" ht="30" customHeight="1" x14ac:dyDescent="0.35">
      <c r="B11" s="13" t="s">
        <v>26</v>
      </c>
      <c r="C11" s="17" t="s">
        <v>29</v>
      </c>
      <c r="D11" s="20">
        <v>2300000</v>
      </c>
      <c r="E11" s="8">
        <v>1</v>
      </c>
      <c r="F11" s="8">
        <v>30000</v>
      </c>
      <c r="G11" s="8">
        <v>32</v>
      </c>
      <c r="H11" s="8">
        <v>767311.7699999999</v>
      </c>
      <c r="I11" s="8">
        <v>181194.59</v>
      </c>
      <c r="J11" s="9">
        <f t="shared" si="3"/>
        <v>7.8780256521739131E-2</v>
      </c>
      <c r="K11" s="23">
        <v>5</v>
      </c>
      <c r="L11" s="8">
        <f t="shared" si="4"/>
        <v>978506.35999999987</v>
      </c>
      <c r="M11" s="6">
        <f t="shared" si="5"/>
        <v>1321493.6400000001</v>
      </c>
      <c r="N11" s="7">
        <f t="shared" si="6"/>
        <v>0.57456245217391311</v>
      </c>
      <c r="O11" s="25"/>
    </row>
    <row r="12" spans="2:20" ht="30" customHeight="1" x14ac:dyDescent="0.35">
      <c r="B12" s="13" t="s">
        <v>27</v>
      </c>
      <c r="C12" s="17" t="s">
        <v>28</v>
      </c>
      <c r="D12" s="20">
        <v>2000000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f t="shared" si="3"/>
        <v>0</v>
      </c>
      <c r="K12" s="8">
        <v>0</v>
      </c>
      <c r="L12" s="8">
        <f t="shared" si="4"/>
        <v>0</v>
      </c>
      <c r="M12" s="6">
        <f t="shared" si="5"/>
        <v>2000000</v>
      </c>
      <c r="N12" s="7">
        <f t="shared" si="6"/>
        <v>1</v>
      </c>
    </row>
    <row r="13" spans="2:20" ht="30" customHeight="1" x14ac:dyDescent="0.35">
      <c r="B13" s="13" t="s">
        <v>30</v>
      </c>
      <c r="C13" s="17" t="s">
        <v>33</v>
      </c>
      <c r="D13" s="20">
        <v>1500000</v>
      </c>
      <c r="E13" s="8">
        <v>1</v>
      </c>
      <c r="F13" s="8">
        <v>2652.75</v>
      </c>
      <c r="G13" s="8">
        <v>0</v>
      </c>
      <c r="H13" s="8">
        <v>0</v>
      </c>
      <c r="I13" s="8">
        <v>203110.13</v>
      </c>
      <c r="J13" s="9">
        <f t="shared" si="3"/>
        <v>0.13540675333333332</v>
      </c>
      <c r="K13" s="23">
        <v>62</v>
      </c>
      <c r="L13" s="8">
        <f t="shared" si="4"/>
        <v>205762.88</v>
      </c>
      <c r="M13" s="6">
        <f t="shared" si="5"/>
        <v>1294237.1200000001</v>
      </c>
      <c r="N13" s="7">
        <f t="shared" si="6"/>
        <v>0.86282474666666675</v>
      </c>
    </row>
    <row r="14" spans="2:20" ht="30" customHeight="1" x14ac:dyDescent="0.35">
      <c r="B14" s="13" t="s">
        <v>31</v>
      </c>
      <c r="C14" s="17" t="s">
        <v>34</v>
      </c>
      <c r="D14" s="20">
        <v>2000000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9">
        <f t="shared" si="3"/>
        <v>0</v>
      </c>
      <c r="K14" s="23">
        <v>0</v>
      </c>
      <c r="L14" s="8">
        <f t="shared" si="4"/>
        <v>0</v>
      </c>
      <c r="M14" s="6">
        <f t="shared" si="5"/>
        <v>2000000</v>
      </c>
      <c r="N14" s="7">
        <f t="shared" si="6"/>
        <v>1</v>
      </c>
    </row>
    <row r="15" spans="2:20" ht="30" customHeight="1" x14ac:dyDescent="0.35">
      <c r="B15" s="13" t="s">
        <v>32</v>
      </c>
      <c r="C15" s="17" t="s">
        <v>35</v>
      </c>
      <c r="D15" s="20">
        <v>3500000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9">
        <f t="shared" si="3"/>
        <v>0</v>
      </c>
      <c r="K15" s="23">
        <v>0</v>
      </c>
      <c r="L15" s="8">
        <f t="shared" si="4"/>
        <v>0</v>
      </c>
      <c r="M15" s="6">
        <f t="shared" si="5"/>
        <v>3500000</v>
      </c>
      <c r="N15" s="7">
        <f t="shared" si="6"/>
        <v>1</v>
      </c>
      <c r="Q15" s="25"/>
    </row>
    <row r="16" spans="2:20" ht="30" customHeight="1" x14ac:dyDescent="0.35">
      <c r="B16" s="13" t="s">
        <v>39</v>
      </c>
      <c r="C16" s="17" t="s">
        <v>18</v>
      </c>
      <c r="D16" s="20">
        <v>2000000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9">
        <f t="shared" si="3"/>
        <v>0</v>
      </c>
      <c r="K16" s="8">
        <v>0</v>
      </c>
      <c r="L16" s="8">
        <f t="shared" si="4"/>
        <v>0</v>
      </c>
      <c r="M16" s="6">
        <f t="shared" si="5"/>
        <v>2000000</v>
      </c>
      <c r="N16" s="9">
        <f t="shared" si="6"/>
        <v>1</v>
      </c>
      <c r="P16" s="25"/>
    </row>
    <row r="17" spans="1:26" ht="30" customHeight="1" x14ac:dyDescent="0.35">
      <c r="B17" s="13" t="s">
        <v>40</v>
      </c>
      <c r="C17" s="17" t="s">
        <v>36</v>
      </c>
      <c r="D17" s="20">
        <v>3000000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9">
        <f t="shared" si="3"/>
        <v>0</v>
      </c>
      <c r="K17" s="23">
        <v>0</v>
      </c>
      <c r="L17" s="8">
        <f t="shared" si="4"/>
        <v>0</v>
      </c>
      <c r="M17" s="6">
        <f t="shared" si="5"/>
        <v>3000000</v>
      </c>
      <c r="N17" s="9">
        <f t="shared" si="6"/>
        <v>1</v>
      </c>
      <c r="Q17" s="25"/>
      <c r="T17" s="26"/>
    </row>
    <row r="18" spans="1:26" ht="30" customHeight="1" x14ac:dyDescent="0.35">
      <c r="B18" s="13" t="s">
        <v>41</v>
      </c>
      <c r="C18" s="17" t="s">
        <v>37</v>
      </c>
      <c r="D18" s="20">
        <v>16112800</v>
      </c>
      <c r="E18" s="8">
        <v>0</v>
      </c>
      <c r="F18" s="8">
        <v>0</v>
      </c>
      <c r="G18" s="8">
        <v>1</v>
      </c>
      <c r="H18" s="8">
        <v>2300000</v>
      </c>
      <c r="I18" s="8">
        <v>0</v>
      </c>
      <c r="J18" s="9">
        <f t="shared" si="3"/>
        <v>0</v>
      </c>
      <c r="K18" s="23">
        <v>0</v>
      </c>
      <c r="L18" s="8">
        <f t="shared" si="4"/>
        <v>2300000</v>
      </c>
      <c r="M18" s="6">
        <f t="shared" si="5"/>
        <v>13812800</v>
      </c>
      <c r="N18" s="9">
        <f t="shared" si="6"/>
        <v>0.85725634278337715</v>
      </c>
      <c r="Q18" s="25"/>
      <c r="T18" s="26"/>
    </row>
    <row r="19" spans="1:26" ht="30" customHeight="1" x14ac:dyDescent="0.35">
      <c r="B19" s="13" t="s">
        <v>42</v>
      </c>
      <c r="C19" s="17" t="s">
        <v>38</v>
      </c>
      <c r="D19" s="20">
        <v>12789400</v>
      </c>
      <c r="E19" s="8">
        <v>2</v>
      </c>
      <c r="F19" s="8">
        <v>1226896</v>
      </c>
      <c r="G19" s="8">
        <v>0</v>
      </c>
      <c r="H19" s="8">
        <v>0</v>
      </c>
      <c r="I19" s="8">
        <v>0</v>
      </c>
      <c r="J19" s="9">
        <f t="shared" ref="J19" si="7">I19/D19</f>
        <v>0</v>
      </c>
      <c r="K19" s="23">
        <v>0</v>
      </c>
      <c r="L19" s="8">
        <f t="shared" ref="L19" si="8">F19+H19+I19</f>
        <v>1226896</v>
      </c>
      <c r="M19" s="6">
        <f t="shared" ref="M19" si="9">D19-L19</f>
        <v>11562504</v>
      </c>
      <c r="N19" s="9">
        <f t="shared" ref="N19" si="10">M19/D19</f>
        <v>0.90406930739518665</v>
      </c>
      <c r="Q19" s="25"/>
      <c r="T19" s="26"/>
    </row>
    <row r="20" spans="1:26" ht="22.5" customHeight="1" x14ac:dyDescent="0.35">
      <c r="B20" s="39" t="s">
        <v>9</v>
      </c>
      <c r="C20" s="39"/>
      <c r="D20" s="10">
        <f t="shared" ref="D20:I20" si="11">SUM(D8:D19)</f>
        <v>67254525</v>
      </c>
      <c r="E20" s="18">
        <f t="shared" si="11"/>
        <v>4</v>
      </c>
      <c r="F20" s="18">
        <f t="shared" si="11"/>
        <v>1259548.75</v>
      </c>
      <c r="G20" s="18">
        <f t="shared" si="11"/>
        <v>36</v>
      </c>
      <c r="H20" s="18">
        <f t="shared" si="11"/>
        <v>8063111.7599999998</v>
      </c>
      <c r="I20" s="8">
        <f t="shared" si="11"/>
        <v>384304.72</v>
      </c>
      <c r="J20" s="9">
        <f>I20/D20</f>
        <v>5.7141838411616163E-3</v>
      </c>
      <c r="K20" s="18">
        <f>SUM(K8:K19)</f>
        <v>67</v>
      </c>
      <c r="L20" s="18">
        <f>SUM(L8:L19)</f>
        <v>9706965.2300000004</v>
      </c>
      <c r="M20" s="18">
        <f>SUM(M8:M19)</f>
        <v>57547559.769999996</v>
      </c>
      <c r="N20" s="12">
        <f>M20/D20</f>
        <v>0.85566822113456298</v>
      </c>
    </row>
    <row r="21" spans="1:26" ht="21" customHeight="1" x14ac:dyDescent="0.35">
      <c r="B21" s="48" t="s">
        <v>43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26" ht="32.5" customHeight="1" x14ac:dyDescent="0.35">
      <c r="B22" s="5" t="s">
        <v>60</v>
      </c>
      <c r="C22" s="17" t="s">
        <v>1</v>
      </c>
      <c r="D22" s="20">
        <v>11000000</v>
      </c>
      <c r="E22" s="8">
        <v>28</v>
      </c>
      <c r="F22" s="8">
        <v>8000000</v>
      </c>
      <c r="G22" s="8">
        <v>0</v>
      </c>
      <c r="H22" s="8">
        <v>0</v>
      </c>
      <c r="I22" s="8">
        <v>0</v>
      </c>
      <c r="J22" s="9">
        <f>I22/D22</f>
        <v>0</v>
      </c>
      <c r="K22" s="8">
        <v>0</v>
      </c>
      <c r="L22" s="8">
        <f t="shared" ref="L22:L24" si="12">F22+H22+I22</f>
        <v>8000000</v>
      </c>
      <c r="M22" s="8">
        <f t="shared" ref="M22:M29" si="13">D22-L22</f>
        <v>3000000</v>
      </c>
      <c r="N22" s="7">
        <f t="shared" ref="N22:N30" si="14">M22/D22</f>
        <v>0.27272727272727271</v>
      </c>
    </row>
    <row r="23" spans="1:26" ht="32.5" customHeight="1" x14ac:dyDescent="0.35">
      <c r="B23" s="37" t="s">
        <v>59</v>
      </c>
      <c r="C23" s="17" t="s">
        <v>44</v>
      </c>
      <c r="D23" s="20">
        <v>7600000</v>
      </c>
      <c r="E23" s="8">
        <v>1</v>
      </c>
      <c r="F23" s="8">
        <v>161397.9</v>
      </c>
      <c r="G23" s="8">
        <v>0</v>
      </c>
      <c r="H23" s="8">
        <v>0</v>
      </c>
      <c r="I23" s="8">
        <v>0</v>
      </c>
      <c r="J23" s="9">
        <f t="shared" ref="J23:J29" si="15">I23/D23</f>
        <v>0</v>
      </c>
      <c r="K23" s="8">
        <v>0</v>
      </c>
      <c r="L23" s="8">
        <f t="shared" si="12"/>
        <v>161397.9</v>
      </c>
      <c r="M23" s="8">
        <f t="shared" si="13"/>
        <v>7438602.0999999996</v>
      </c>
      <c r="N23" s="9">
        <f t="shared" si="14"/>
        <v>0.97876343421052625</v>
      </c>
      <c r="O23" s="25"/>
    </row>
    <row r="24" spans="1:26" s="27" customFormat="1" ht="32.5" customHeight="1" x14ac:dyDescent="0.35">
      <c r="A24" s="1"/>
      <c r="B24" s="16" t="s">
        <v>61</v>
      </c>
      <c r="C24" s="17" t="s">
        <v>45</v>
      </c>
      <c r="D24" s="20">
        <v>3000000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f t="shared" si="15"/>
        <v>0</v>
      </c>
      <c r="K24" s="8">
        <v>0</v>
      </c>
      <c r="L24" s="8">
        <f t="shared" si="12"/>
        <v>0</v>
      </c>
      <c r="M24" s="8">
        <f t="shared" si="13"/>
        <v>3000000</v>
      </c>
      <c r="N24" s="9">
        <f t="shared" si="14"/>
        <v>1</v>
      </c>
      <c r="T24" s="26"/>
    </row>
    <row r="25" spans="1:26" ht="32.5" customHeight="1" x14ac:dyDescent="0.35">
      <c r="B25" s="5" t="s">
        <v>62</v>
      </c>
      <c r="C25" s="17" t="s">
        <v>46</v>
      </c>
      <c r="D25" s="20">
        <v>15000000</v>
      </c>
      <c r="E25" s="8">
        <v>1</v>
      </c>
      <c r="F25" s="8">
        <v>14766.17</v>
      </c>
      <c r="G25" s="8">
        <v>3</v>
      </c>
      <c r="H25" s="8">
        <v>509663.36</v>
      </c>
      <c r="I25" s="8">
        <v>0</v>
      </c>
      <c r="J25" s="9">
        <f>I25/D25</f>
        <v>0</v>
      </c>
      <c r="K25" s="8">
        <v>0</v>
      </c>
      <c r="L25" s="8">
        <f t="shared" ref="L25:L28" si="16">F25+H25+I25</f>
        <v>524429.53</v>
      </c>
      <c r="M25" s="8">
        <f t="shared" ref="M25:M27" si="17">D25-L25</f>
        <v>14475570.470000001</v>
      </c>
      <c r="N25" s="7">
        <f t="shared" ref="N25:N27" si="18">M25/D25</f>
        <v>0.96503803133333332</v>
      </c>
    </row>
    <row r="26" spans="1:26" ht="32.5" customHeight="1" x14ac:dyDescent="0.35">
      <c r="B26" s="5" t="s">
        <v>63</v>
      </c>
      <c r="C26" s="17" t="s">
        <v>47</v>
      </c>
      <c r="D26" s="20">
        <v>300000</v>
      </c>
      <c r="E26" s="8">
        <v>3</v>
      </c>
      <c r="F26" s="8">
        <v>105000</v>
      </c>
      <c r="G26" s="8">
        <v>0</v>
      </c>
      <c r="H26" s="8">
        <v>0</v>
      </c>
      <c r="I26" s="8">
        <v>70000</v>
      </c>
      <c r="J26" s="9">
        <f t="shared" ref="J26:J27" si="19">I26/D26</f>
        <v>0.23333333333333334</v>
      </c>
      <c r="K26" s="8">
        <v>2</v>
      </c>
      <c r="L26" s="8">
        <f t="shared" si="16"/>
        <v>175000</v>
      </c>
      <c r="M26" s="8">
        <f t="shared" si="17"/>
        <v>125000</v>
      </c>
      <c r="N26" s="9">
        <f t="shared" si="18"/>
        <v>0.41666666666666669</v>
      </c>
      <c r="O26" s="25"/>
    </row>
    <row r="27" spans="1:26" s="27" customFormat="1" ht="32.5" customHeight="1" x14ac:dyDescent="0.35">
      <c r="A27" s="1"/>
      <c r="B27" s="16" t="s">
        <v>64</v>
      </c>
      <c r="C27" s="17" t="s">
        <v>48</v>
      </c>
      <c r="D27" s="20">
        <v>5000000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f t="shared" si="19"/>
        <v>0</v>
      </c>
      <c r="K27" s="8">
        <v>0</v>
      </c>
      <c r="L27" s="8">
        <f t="shared" si="16"/>
        <v>0</v>
      </c>
      <c r="M27" s="8">
        <f t="shared" si="17"/>
        <v>5000000</v>
      </c>
      <c r="N27" s="9">
        <f t="shared" si="18"/>
        <v>1</v>
      </c>
      <c r="T27" s="26"/>
    </row>
    <row r="28" spans="1:26" ht="32.5" customHeight="1" x14ac:dyDescent="0.35">
      <c r="B28" s="5" t="s">
        <v>65</v>
      </c>
      <c r="C28" s="17" t="s">
        <v>49</v>
      </c>
      <c r="D28" s="20">
        <v>23000000</v>
      </c>
      <c r="E28" s="8">
        <v>3</v>
      </c>
      <c r="F28" s="8">
        <v>452589.69</v>
      </c>
      <c r="G28" s="8">
        <v>0</v>
      </c>
      <c r="H28" s="8">
        <v>0</v>
      </c>
      <c r="I28" s="8">
        <v>0</v>
      </c>
      <c r="J28" s="9">
        <f t="shared" si="15"/>
        <v>0</v>
      </c>
      <c r="K28" s="8">
        <v>0</v>
      </c>
      <c r="L28" s="8">
        <f t="shared" si="16"/>
        <v>452589.69</v>
      </c>
      <c r="M28" s="8">
        <f t="shared" si="13"/>
        <v>22547410.309999999</v>
      </c>
      <c r="N28" s="9">
        <f t="shared" si="14"/>
        <v>0.98032218739130428</v>
      </c>
    </row>
    <row r="29" spans="1:26" ht="32.5" customHeight="1" x14ac:dyDescent="0.35">
      <c r="B29" s="5" t="s">
        <v>66</v>
      </c>
      <c r="C29" s="17" t="s">
        <v>50</v>
      </c>
      <c r="D29" s="20">
        <v>7000000</v>
      </c>
      <c r="E29" s="8">
        <v>3</v>
      </c>
      <c r="F29" s="8">
        <v>58381.99</v>
      </c>
      <c r="G29" s="8">
        <v>6</v>
      </c>
      <c r="H29" s="8">
        <v>39372.960000000006</v>
      </c>
      <c r="I29" s="8">
        <v>5827745.4499999993</v>
      </c>
      <c r="J29" s="9">
        <f t="shared" si="15"/>
        <v>0.83253506428571422</v>
      </c>
      <c r="K29" s="8">
        <v>120</v>
      </c>
      <c r="L29" s="8">
        <f>F29+H29+I29</f>
        <v>5925500.3999999994</v>
      </c>
      <c r="M29" s="6">
        <f t="shared" si="13"/>
        <v>1074499.6000000006</v>
      </c>
      <c r="N29" s="7">
        <f t="shared" si="14"/>
        <v>0.15349994285714294</v>
      </c>
    </row>
    <row r="30" spans="1:26" ht="23.25" customHeight="1" x14ac:dyDescent="0.35">
      <c r="B30" s="40" t="s">
        <v>10</v>
      </c>
      <c r="C30" s="41"/>
      <c r="D30" s="10">
        <f>SUM(D22:D29)</f>
        <v>71900000</v>
      </c>
      <c r="E30" s="10">
        <f t="shared" ref="E30:K30" si="20">SUM(E22:E29)</f>
        <v>39</v>
      </c>
      <c r="F30" s="10">
        <f t="shared" si="20"/>
        <v>8792135.75</v>
      </c>
      <c r="G30" s="10">
        <f t="shared" si="20"/>
        <v>9</v>
      </c>
      <c r="H30" s="10">
        <f t="shared" si="20"/>
        <v>549036.31999999995</v>
      </c>
      <c r="I30" s="10">
        <f t="shared" si="20"/>
        <v>5897745.4499999993</v>
      </c>
      <c r="J30" s="9">
        <f>I30/D30</f>
        <v>8.2027057719054233E-2</v>
      </c>
      <c r="K30" s="10">
        <f t="shared" si="20"/>
        <v>122</v>
      </c>
      <c r="L30" s="10">
        <f t="shared" ref="L30" si="21">SUM(L22:L29)</f>
        <v>15238917.52</v>
      </c>
      <c r="M30" s="10">
        <f t="shared" ref="M30" si="22">SUM(M22:M29)</f>
        <v>56661082.479999997</v>
      </c>
      <c r="N30" s="12">
        <f t="shared" si="14"/>
        <v>0.7880539983310153</v>
      </c>
      <c r="T30" s="26"/>
    </row>
    <row r="31" spans="1:26" ht="23.25" customHeight="1" x14ac:dyDescent="0.35">
      <c r="B31" s="42" t="s">
        <v>51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26" s="27" customFormat="1" ht="26.15" customHeight="1" x14ac:dyDescent="0.35">
      <c r="A32" s="1"/>
      <c r="B32" s="16" t="s">
        <v>67</v>
      </c>
      <c r="C32" s="17" t="s">
        <v>54</v>
      </c>
      <c r="D32" s="20">
        <v>40000000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31">
        <f t="shared" ref="J32:J36" si="23">I32/D32</f>
        <v>0</v>
      </c>
      <c r="K32" s="8">
        <v>0</v>
      </c>
      <c r="L32" s="8">
        <f>F32+H32+I32</f>
        <v>0</v>
      </c>
      <c r="M32" s="8">
        <f>D32-L32</f>
        <v>40000000</v>
      </c>
      <c r="N32" s="24">
        <f>M32/D32</f>
        <v>1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7" customFormat="1" ht="26.15" customHeight="1" x14ac:dyDescent="0.35">
      <c r="A33" s="1"/>
      <c r="B33" s="16" t="s">
        <v>68</v>
      </c>
      <c r="C33" s="17" t="s">
        <v>55</v>
      </c>
      <c r="D33" s="20">
        <v>120000</v>
      </c>
      <c r="E33" s="8">
        <v>0</v>
      </c>
      <c r="F33" s="8">
        <v>0</v>
      </c>
      <c r="G33" s="8">
        <v>1</v>
      </c>
      <c r="H33" s="8">
        <v>20000</v>
      </c>
      <c r="I33" s="8">
        <v>100000</v>
      </c>
      <c r="J33" s="31">
        <f t="shared" ref="J33" si="24">I33/D33</f>
        <v>0.83333333333333337</v>
      </c>
      <c r="K33" s="8">
        <v>3</v>
      </c>
      <c r="L33" s="8">
        <f>F33+H33+I33</f>
        <v>120000</v>
      </c>
      <c r="M33" s="8">
        <f>D33-L33</f>
        <v>0</v>
      </c>
      <c r="N33" s="24">
        <f>M33/D33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7" customFormat="1" ht="26.15" customHeight="1" x14ac:dyDescent="0.35">
      <c r="A34" s="1"/>
      <c r="B34" s="29" t="s">
        <v>53</v>
      </c>
      <c r="C34" s="17" t="s">
        <v>56</v>
      </c>
      <c r="D34" s="20">
        <v>2500000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31">
        <f t="shared" si="23"/>
        <v>0</v>
      </c>
      <c r="K34" s="8">
        <v>0</v>
      </c>
      <c r="L34" s="8">
        <f>F34+H34+I34</f>
        <v>0</v>
      </c>
      <c r="M34" s="8">
        <f>D34-L34</f>
        <v>2500000</v>
      </c>
      <c r="N34" s="24">
        <f t="shared" ref="N34" si="25">M34/D34</f>
        <v>1</v>
      </c>
    </row>
    <row r="35" spans="1:26" s="15" customFormat="1" ht="23.25" customHeight="1" x14ac:dyDescent="0.35">
      <c r="B35" s="46" t="s">
        <v>11</v>
      </c>
      <c r="C35" s="46"/>
      <c r="D35" s="10">
        <f t="shared" ref="D35:F35" si="26">SUM(D32:D34)</f>
        <v>42620000</v>
      </c>
      <c r="E35" s="33">
        <f t="shared" si="26"/>
        <v>0</v>
      </c>
      <c r="F35" s="33">
        <f t="shared" si="26"/>
        <v>0</v>
      </c>
      <c r="G35" s="33">
        <f>SUM(G32:G34)</f>
        <v>1</v>
      </c>
      <c r="H35" s="32">
        <f>SUM(H32:H34)</f>
        <v>20000</v>
      </c>
      <c r="I35" s="32">
        <f>SUM(I32:I34)</f>
        <v>100000</v>
      </c>
      <c r="J35" s="14">
        <f t="shared" ref="J35" si="27">I35/D35</f>
        <v>2.346316283435007E-3</v>
      </c>
      <c r="K35" s="22">
        <f>SUM(K32:K34)</f>
        <v>3</v>
      </c>
      <c r="L35" s="11">
        <f>SUM(L32:L34)</f>
        <v>120000</v>
      </c>
      <c r="M35" s="11">
        <f>SUM(M32:M34)</f>
        <v>42500000</v>
      </c>
      <c r="N35" s="14">
        <f t="shared" ref="N35" si="28">M35/D35</f>
        <v>0.99718442045987798</v>
      </c>
    </row>
    <row r="36" spans="1:26" ht="28.5" customHeight="1" x14ac:dyDescent="0.35">
      <c r="B36" s="44" t="s">
        <v>52</v>
      </c>
      <c r="C36" s="45"/>
      <c r="D36" s="18">
        <v>10906471</v>
      </c>
      <c r="E36" s="18">
        <v>0</v>
      </c>
      <c r="F36" s="19">
        <v>0</v>
      </c>
      <c r="G36" s="19">
        <v>0</v>
      </c>
      <c r="H36" s="19">
        <v>0</v>
      </c>
      <c r="I36" s="19">
        <v>0</v>
      </c>
      <c r="J36" s="31">
        <f t="shared" si="23"/>
        <v>0</v>
      </c>
      <c r="K36" s="28">
        <v>0</v>
      </c>
      <c r="L36" s="19">
        <f>F36+H36+I36</f>
        <v>0</v>
      </c>
      <c r="M36" s="19">
        <f t="shared" ref="M36" si="29">D36-L36</f>
        <v>10906471</v>
      </c>
      <c r="N36" s="24">
        <f t="shared" ref="N36:N37" si="30">M36/D36</f>
        <v>1</v>
      </c>
    </row>
    <row r="37" spans="1:26" ht="25.5" customHeight="1" x14ac:dyDescent="0.35">
      <c r="B37" s="38" t="s">
        <v>57</v>
      </c>
      <c r="C37" s="38"/>
      <c r="D37" s="11">
        <f>D20+D30+D35+D36</f>
        <v>192680996</v>
      </c>
      <c r="E37" s="11">
        <f t="shared" ref="E37:M37" si="31">E20+E30+E35+E36</f>
        <v>43</v>
      </c>
      <c r="F37" s="11">
        <f t="shared" si="31"/>
        <v>10051684.5</v>
      </c>
      <c r="G37" s="11">
        <f t="shared" si="31"/>
        <v>46</v>
      </c>
      <c r="H37" s="11">
        <f t="shared" si="31"/>
        <v>8632148.0800000001</v>
      </c>
      <c r="I37" s="11">
        <f t="shared" si="31"/>
        <v>6382050.169999999</v>
      </c>
      <c r="J37" s="11">
        <f>J20+J30+J35+J36</f>
        <v>9.0087557843650856E-2</v>
      </c>
      <c r="K37" s="11">
        <f t="shared" si="31"/>
        <v>192</v>
      </c>
      <c r="L37" s="11">
        <f t="shared" si="31"/>
        <v>25065882.75</v>
      </c>
      <c r="M37" s="11">
        <f t="shared" si="31"/>
        <v>167615113.25</v>
      </c>
      <c r="N37" s="24">
        <f t="shared" si="30"/>
        <v>0.869909937822825</v>
      </c>
    </row>
    <row r="39" spans="1:26" x14ac:dyDescent="0.35">
      <c r="H39" s="26"/>
    </row>
  </sheetData>
  <mergeCells count="21">
    <mergeCell ref="B7:N7"/>
    <mergeCell ref="B21:N21"/>
    <mergeCell ref="G6:H6"/>
    <mergeCell ref="I4:J4"/>
    <mergeCell ref="B2:N2"/>
    <mergeCell ref="L3:L5"/>
    <mergeCell ref="M3:N4"/>
    <mergeCell ref="B6:C6"/>
    <mergeCell ref="B3:C5"/>
    <mergeCell ref="D3:D5"/>
    <mergeCell ref="E3:F5"/>
    <mergeCell ref="E6:F6"/>
    <mergeCell ref="G3:J3"/>
    <mergeCell ref="K3:K5"/>
    <mergeCell ref="G4:H5"/>
    <mergeCell ref="B37:C37"/>
    <mergeCell ref="B20:C20"/>
    <mergeCell ref="B30:C30"/>
    <mergeCell ref="B31:N31"/>
    <mergeCell ref="B36:C36"/>
    <mergeCell ref="B35:C35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APGUVE</vt:lpstr>
      <vt:lpstr>APGUVE!Print_Area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Pavlova</dc:creator>
  <cp:lastModifiedBy>Irina Vanaga</cp:lastModifiedBy>
  <cp:lastPrinted>2020-01-29T11:04:30Z</cp:lastPrinted>
  <dcterms:created xsi:type="dcterms:W3CDTF">2015-12-18T08:20:39Z</dcterms:created>
  <dcterms:modified xsi:type="dcterms:W3CDTF">2023-08-23T06:59:44Z</dcterms:modified>
</cp:coreProperties>
</file>