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ga.benfelde\Desktop\6.1\4.1\Rokasgramatas\"/>
    </mc:Choice>
  </mc:AlternateContent>
  <xr:revisionPtr revIDLastSave="0" documentId="8_{1A1EAE24-DBC4-4580-AB18-C4E7AAC0CF71}" xr6:coauthVersionLast="47" xr6:coauthVersionMax="47" xr10:uidLastSave="{00000000-0000-0000-0000-000000000000}"/>
  <workbookProtection workbookAlgorithmName="SHA-512" workbookHashValue="EeemRdGN+ccSsN4YIlYIveGn4GhihbBQy7U25YqnKwf9BBBRcu/su3lwlxBOgMYQRMKZYBxzYrBJabiz6AH39w==" workbookSaltValue="DJF0EyeD+pSgTeLujVjqRQ==" workbookSpinCount="100000" lockStructure="1"/>
  <bookViews>
    <workbookView xWindow="-108" yWindow="-108" windowWidth="23256" windowHeight="12576" xr2:uid="{00000000-000D-0000-FFFF-FFFF00000000}"/>
  </bookViews>
  <sheets>
    <sheet name="Cieto, Pakaišu kr." sheetId="1" r:id="rId1"/>
    <sheet name="Vircas kr." sheetId="5" r:id="rId2"/>
    <sheet name="Pusšķidru-šķidru TAISNSTŪRA k." sheetId="6" r:id="rId3"/>
    <sheet name="Pusšķidru-šķidru CILINDRA kr." sheetId="2" r:id="rId4"/>
    <sheet name="Pusšķidru-šķidru LAGŪNA k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E13" i="6" l="1"/>
  <c r="E12" i="6"/>
  <c r="E11" i="6"/>
  <c r="E10" i="6"/>
  <c r="E9" i="6"/>
  <c r="E8" i="6"/>
  <c r="E7" i="6"/>
  <c r="E6" i="6"/>
  <c r="E5" i="6"/>
  <c r="I8" i="6"/>
  <c r="M7" i="6"/>
  <c r="M8" i="6" s="1"/>
  <c r="D14" i="6"/>
  <c r="M7" i="5"/>
  <c r="I7" i="5"/>
  <c r="D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3" i="5" l="1"/>
  <c r="L16" i="5" s="1"/>
  <c r="L17" i="5" s="1"/>
  <c r="L19" i="5" s="1"/>
  <c r="E14" i="6"/>
  <c r="M6" i="4"/>
  <c r="M5" i="4"/>
  <c r="H8" i="4"/>
  <c r="H16" i="5" l="1"/>
  <c r="H17" i="5" s="1"/>
  <c r="H19" i="5" s="1"/>
  <c r="H14" i="6"/>
  <c r="H15" i="6" s="1"/>
  <c r="H17" i="6" s="1"/>
  <c r="L14" i="6"/>
  <c r="L15" i="6" s="1"/>
  <c r="L17" i="6" s="1"/>
  <c r="L8" i="4"/>
  <c r="E7" i="1"/>
  <c r="D14" i="4" l="1"/>
  <c r="E13" i="4"/>
  <c r="E12" i="4"/>
  <c r="E11" i="4"/>
  <c r="E10" i="4"/>
  <c r="E9" i="4"/>
  <c r="E8" i="4"/>
  <c r="E7" i="4"/>
  <c r="E6" i="4"/>
  <c r="E5" i="4"/>
  <c r="D14" i="2"/>
  <c r="E13" i="2"/>
  <c r="E12" i="2"/>
  <c r="E11" i="2"/>
  <c r="E10" i="2"/>
  <c r="E9" i="2"/>
  <c r="E8" i="2"/>
  <c r="E7" i="2"/>
  <c r="E6" i="2"/>
  <c r="E5" i="2"/>
  <c r="D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14" i="4" l="1"/>
  <c r="E14" i="2"/>
  <c r="H12" i="2" s="1"/>
  <c r="E23" i="1"/>
  <c r="L16" i="1" s="1"/>
  <c r="L17" i="1" s="1"/>
  <c r="H14" i="4" l="1"/>
  <c r="H15" i="4" s="1"/>
  <c r="H17" i="4" s="1"/>
  <c r="L14" i="4"/>
  <c r="L15" i="4" s="1"/>
  <c r="L17" i="4" s="1"/>
  <c r="H13" i="2"/>
  <c r="L12" i="2"/>
  <c r="L13" i="2" s="1"/>
  <c r="H16" i="1"/>
  <c r="H17" i="1" s="1"/>
  <c r="M6" i="2"/>
  <c r="I6" i="2"/>
  <c r="I8" i="1"/>
  <c r="M8" i="1"/>
  <c r="L19" i="1" s="1"/>
  <c r="H19" i="1" l="1"/>
  <c r="L15" i="2"/>
  <c r="H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Gints Brunovskis</author>
  </authors>
  <commentList>
    <comment ref="I14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 xml:space="preserve">Vircas noteces apjoms no fermā iegūtā kūtsmēsla daudzuma gadā (norādīt nepieciešamo koef.): 0,25-0,50 (koef. izteikts no %) </t>
        </r>
      </text>
    </comment>
    <comment ref="I15" authorId="0" shapeId="0" xr:uid="{00000000-0006-0000-0000-000002000000}">
      <text>
        <r>
          <rPr>
            <sz val="8"/>
            <color indexed="81"/>
            <rFont val="Tahoma"/>
            <family val="2"/>
            <charset val="186"/>
          </rPr>
          <t xml:space="preserve">Tilpummasa (norādīt nepieciešamo koef.):
Svaigi pakaišu kūtsmēsli 0,65-0,75 t/m3
Pēc 2-6 mēnešu glabāšanas 0,70-0,80 t/m3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Gints Brunovskis</author>
  </authors>
  <commentList>
    <comment ref="I14" authorId="0" shapeId="0" xr:uid="{00000000-0006-0000-0100-000001000000}">
      <text>
        <r>
          <rPr>
            <sz val="8"/>
            <color indexed="81"/>
            <rFont val="Tahoma"/>
            <family val="2"/>
            <charset val="186"/>
          </rPr>
          <t>Vircas daudzuma daļa, rēķinot no
iegūto kūtsmēslu daudzuma (norādīt nepieciešamo koef.) 0,25-0,50</t>
        </r>
      </text>
    </comment>
    <comment ref="I15" authorId="0" shapeId="0" xr:uid="{00000000-0006-0000-0100-000002000000}">
      <text>
        <r>
          <rPr>
            <sz val="8"/>
            <color indexed="81"/>
            <rFont val="Tahoma"/>
            <family val="2"/>
            <charset val="186"/>
          </rPr>
          <t>Tilpummasa (norādīt nepieciešamo koef.):
Vircas tilpummasa 1,00-1,05 t/m3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Gints Brunovskis</author>
  </authors>
  <commentList>
    <comment ref="I13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>Tilpummasa (norādīt nepieciešamo koef.):
pusšķidriem kūstmēsliem 0.85-0.95 t/m3;
liellopu šķidrmēsliem -1.01-1.02 t/m3;
cūku - 1.05-1.07 t/m3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Gints Brunovskis</author>
  </authors>
  <commentList>
    <comment ref="I11" authorId="0" shapeId="0" xr:uid="{00000000-0006-0000-0300-000001000000}">
      <text>
        <r>
          <rPr>
            <sz val="8"/>
            <color indexed="81"/>
            <rFont val="Tahoma"/>
            <family val="2"/>
            <charset val="186"/>
          </rPr>
          <t>Tilpummasa (norādīt nepieciešamo koef.):
pusšķidriem kūstmēsliem 0.85-0.95 t/m3;
liellopu šķidrmēsliem -1.01-1.02 t/m3;
cūku - 1.05-1.07 t/m3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Gints Brunovskis</author>
  </authors>
  <commentList>
    <comment ref="I13" authorId="0" shapeId="0" xr:uid="{00000000-0006-0000-0400-000001000000}">
      <text>
        <r>
          <rPr>
            <sz val="8"/>
            <color indexed="81"/>
            <rFont val="Tahoma"/>
            <family val="2"/>
            <charset val="186"/>
          </rPr>
          <t>Tilpummasa (norādīt nepieciešamo koef.):
pusšķidriem kūstmēsliem 0.85-0.95 t/m3;
liellopu šķidrmēsliem -1.01-1.02 t/m3;
cūku - 1.05-1.07 t/m3</t>
        </r>
      </text>
    </comment>
  </commentList>
</comments>
</file>

<file path=xl/sharedStrings.xml><?xml version="1.0" encoding="utf-8"?>
<sst xmlns="http://schemas.openxmlformats.org/spreadsheetml/2006/main" count="272" uniqueCount="69">
  <si>
    <t>Pakaišu kūtsmēslu krātuves tilpuma aprēķins</t>
  </si>
  <si>
    <t>Nr.p.
k.</t>
  </si>
  <si>
    <t>Dzīvnieku suga, vecuma grupa, turēšanas veids</t>
  </si>
  <si>
    <t>Ieguve gadā, tonna uz 1 dzīvn.</t>
  </si>
  <si>
    <t>Dzīvnieku skaits</t>
  </si>
  <si>
    <t>Aptuvenais kūtsmēslu iznākums gadā, tonnas</t>
  </si>
  <si>
    <t>1.</t>
  </si>
  <si>
    <t>Tehn.proj. paredzētā krātuve</t>
  </si>
  <si>
    <t>Dabā esošā krātuve</t>
  </si>
  <si>
    <t>2.</t>
  </si>
  <si>
    <t>Tele līdz 6 mēnešu vecumam</t>
  </si>
  <si>
    <t>Garums (m)</t>
  </si>
  <si>
    <t>3.</t>
  </si>
  <si>
    <t>Platums (m)</t>
  </si>
  <si>
    <t>4.</t>
  </si>
  <si>
    <t>Atšķirtie sivēni līdz 30 kg</t>
  </si>
  <si>
    <t>Augstums (m)</t>
  </si>
  <si>
    <t>5.</t>
  </si>
  <si>
    <t>6.</t>
  </si>
  <si>
    <t>7.</t>
  </si>
  <si>
    <t>Kaza ar kazlēniem</t>
  </si>
  <si>
    <t>8.</t>
  </si>
  <si>
    <t>Aita ar jēriem, dziļā kūts</t>
  </si>
  <si>
    <t>9.</t>
  </si>
  <si>
    <t>Zirgs</t>
  </si>
  <si>
    <t>10.</t>
  </si>
  <si>
    <t>Dējējvista*</t>
  </si>
  <si>
    <t>t</t>
  </si>
  <si>
    <t>11.</t>
  </si>
  <si>
    <t>Broilers</t>
  </si>
  <si>
    <t>12.</t>
  </si>
  <si>
    <t>Briedis**</t>
  </si>
  <si>
    <t>Kopā:</t>
  </si>
  <si>
    <t>Nobarojamais jaunlops, 6 mēn.un vecāks</t>
  </si>
  <si>
    <t>Rādiuss (m)</t>
  </si>
  <si>
    <t>* Bezpakaišu kūtsmēsli – puscieti lauksaimniecības dzīvnieku ekskrementi</t>
  </si>
  <si>
    <t>Slaucamā govs, izslaukums:</t>
  </si>
  <si>
    <t>• zemāks par 6000 kg/gadā</t>
  </si>
  <si>
    <t>• no 6000 līdz 8000 kg/gadā</t>
  </si>
  <si>
    <t>• lielāks par 8000 kg/gadā</t>
  </si>
  <si>
    <t>Zīdītājgovs ar teļu</t>
  </si>
  <si>
    <t>Vaislas bullis</t>
  </si>
  <si>
    <t>Tele 6 mēn.un vecāka</t>
  </si>
  <si>
    <t>Sivēnmāte ar sivēniem</t>
  </si>
  <si>
    <t xml:space="preserve">Sivēnmāte bez sivēniem un kuilis </t>
  </si>
  <si>
    <t>13.</t>
  </si>
  <si>
    <t>14.</t>
  </si>
  <si>
    <t>15.</t>
  </si>
  <si>
    <t>16.</t>
  </si>
  <si>
    <r>
      <t>Ietilpība m</t>
    </r>
    <r>
      <rPr>
        <vertAlign val="superscript"/>
        <sz val="10"/>
        <color theme="1"/>
        <rFont val="Calibri"/>
        <family val="2"/>
        <charset val="186"/>
        <scheme val="minor"/>
      </rPr>
      <t>3</t>
    </r>
  </si>
  <si>
    <t>Pusšķidru un šķidru kūtsmēslu CILINDRA tipa krātuves tilpuma aprēķins</t>
  </si>
  <si>
    <t>Pusšķidru un šķidru kūtsmēslu LAGŪNA tipa krātuves tilpuma aprēķins</t>
  </si>
  <si>
    <t>Nobarojamā cūka (virs 30 kg un jauncūka)</t>
  </si>
  <si>
    <r>
      <t>m</t>
    </r>
    <r>
      <rPr>
        <b/>
        <vertAlign val="superscript"/>
        <sz val="10"/>
        <color theme="1"/>
        <rFont val="Calibri"/>
        <family val="2"/>
        <charset val="186"/>
        <scheme val="minor"/>
      </rPr>
      <t>3</t>
    </r>
  </si>
  <si>
    <t>** Tvirtie kūtsmēsli</t>
  </si>
  <si>
    <t>***Slīpums % - krautnes laukuma izbūvējamais slīpums uz vircas savākšanas bedres pusi</t>
  </si>
  <si>
    <r>
      <t>Ietilpība m</t>
    </r>
    <r>
      <rPr>
        <b/>
        <vertAlign val="superscript"/>
        <sz val="10"/>
        <color theme="1"/>
        <rFont val="Calibri"/>
        <family val="2"/>
        <charset val="186"/>
        <scheme val="minor"/>
      </rPr>
      <t>3</t>
    </r>
  </si>
  <si>
    <t>Nr.p.k.</t>
  </si>
  <si>
    <r>
      <t>Slīpums %</t>
    </r>
    <r>
      <rPr>
        <vertAlign val="superscript"/>
        <sz val="10"/>
        <color theme="1"/>
        <rFont val="Calibri"/>
        <family val="2"/>
        <charset val="186"/>
        <scheme val="minor"/>
      </rPr>
      <t>***</t>
    </r>
  </si>
  <si>
    <t>Izmēri</t>
  </si>
  <si>
    <t>Uzkrāto kūtsmēslu daudzums</t>
  </si>
  <si>
    <t>Pusšķidru un šķidru kūtsmēslu TAISNSTŪRA tipa krātuves tilpuma aprēķins</t>
  </si>
  <si>
    <t>Vircas krātuves tilpuma aprēķins</t>
  </si>
  <si>
    <t>Mēneši</t>
  </si>
  <si>
    <t>Vircas notece</t>
  </si>
  <si>
    <t>Tilpummasa</t>
  </si>
  <si>
    <t>Vircas daudzuma daļa</t>
  </si>
  <si>
    <t>Augšējā 
virsma</t>
  </si>
  <si>
    <t>Pamata 
virsma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</si>
</sst>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vertAlign val="superscript"/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vertAlign val="superscript"/>
      <sz val="10"/>
      <color theme="1"/>
      <name val="Calibri"/>
      <family val="2"/>
      <charset val="186"/>
      <scheme val="minor"/>
    </font>
    <font>
      <sz val="10"/>
      <color theme="0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i/>
      <sz val="8"/>
      <color theme="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2" fontId="1" fillId="3" borderId="0" xfId="0" applyNumberFormat="1" applyFont="1" applyFill="1" applyBorder="1" applyAlignment="1"/>
    <xf numFmtId="0" fontId="3" fillId="2" borderId="19" xfId="0" applyFont="1" applyFill="1" applyBorder="1"/>
    <xf numFmtId="0" fontId="10" fillId="3" borderId="0" xfId="0" applyFont="1" applyFill="1"/>
    <xf numFmtId="0" fontId="3" fillId="3" borderId="0" xfId="0" applyFont="1" applyFill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1" xfId="0" applyFont="1" applyFill="1" applyBorder="1"/>
    <xf numFmtId="164" fontId="3" fillId="2" borderId="16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10" fontId="3" fillId="2" borderId="1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2" fontId="3" fillId="2" borderId="16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7" fillId="3" borderId="0" xfId="0" applyFont="1" applyFill="1"/>
    <xf numFmtId="0" fontId="14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/>
    <xf numFmtId="0" fontId="3" fillId="3" borderId="0" xfId="0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wrapText="1"/>
    </xf>
    <xf numFmtId="0" fontId="6" fillId="2" borderId="10" xfId="0" applyFont="1" applyFill="1" applyBorder="1" applyAlignment="1">
      <alignment horizontal="left" textRotation="90"/>
    </xf>
    <xf numFmtId="0" fontId="3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textRotation="90" wrapText="1"/>
    </xf>
    <xf numFmtId="0" fontId="7" fillId="3" borderId="0" xfId="0" applyFont="1" applyFill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10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/>
    <xf numFmtId="0" fontId="18" fillId="2" borderId="16" xfId="0" applyFont="1" applyFill="1" applyBorder="1" applyAlignment="1">
      <alignment horizontal="center" wrapText="1"/>
    </xf>
    <xf numFmtId="0" fontId="18" fillId="3" borderId="38" xfId="0" applyFont="1" applyFill="1" applyBorder="1"/>
    <xf numFmtId="0" fontId="0" fillId="3" borderId="43" xfId="0" applyFill="1" applyBorder="1"/>
    <xf numFmtId="0" fontId="0" fillId="3" borderId="46" xfId="0" applyFill="1" applyBorder="1"/>
    <xf numFmtId="0" fontId="18" fillId="3" borderId="36" xfId="0" applyFont="1" applyFill="1" applyBorder="1"/>
    <xf numFmtId="0" fontId="18" fillId="2" borderId="16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2" fontId="3" fillId="3" borderId="0" xfId="0" applyNumberFormat="1" applyFont="1" applyFill="1"/>
    <xf numFmtId="0" fontId="18" fillId="2" borderId="15" xfId="0" applyFont="1" applyFill="1" applyBorder="1" applyAlignment="1">
      <alignment horizontal="center" vertical="center"/>
    </xf>
    <xf numFmtId="164" fontId="18" fillId="2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>
      <alignment horizontal="center"/>
    </xf>
    <xf numFmtId="0" fontId="18" fillId="3" borderId="0" xfId="0" applyFont="1" applyFill="1"/>
    <xf numFmtId="0" fontId="3" fillId="2" borderId="16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16" fillId="3" borderId="0" xfId="0" applyFont="1" applyFill="1" applyBorder="1"/>
    <xf numFmtId="0" fontId="21" fillId="3" borderId="0" xfId="0" applyFont="1" applyFill="1" applyBorder="1" applyAlignment="1">
      <alignment horizont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wrapText="1"/>
    </xf>
    <xf numFmtId="2" fontId="23" fillId="3" borderId="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3" borderId="48" xfId="0" applyFont="1" applyFill="1" applyBorder="1"/>
    <xf numFmtId="0" fontId="3" fillId="3" borderId="0" xfId="0" applyFont="1" applyFill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2" fontId="16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7" fillId="3" borderId="26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2" fontId="6" fillId="2" borderId="24" xfId="0" applyNumberFormat="1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6" fillId="2" borderId="32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wrapText="1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" fontId="6" fillId="2" borderId="47" xfId="0" applyNumberFormat="1" applyFont="1" applyFill="1" applyBorder="1" applyAlignment="1">
      <alignment horizontal="center" vertical="center"/>
    </xf>
    <xf numFmtId="2" fontId="6" fillId="2" borderId="40" xfId="0" applyNumberFormat="1" applyFont="1" applyFill="1" applyBorder="1" applyAlignment="1" applyProtection="1">
      <alignment horizontal="center" vertical="center"/>
    </xf>
    <xf numFmtId="2" fontId="6" fillId="2" borderId="42" xfId="0" applyNumberFormat="1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I8" sqref="I8"/>
    </sheetView>
  </sheetViews>
  <sheetFormatPr defaultColWidth="9.109375" defaultRowHeight="14.4" x14ac:dyDescent="0.3"/>
  <cols>
    <col min="1" max="1" width="3" style="1" customWidth="1"/>
    <col min="2" max="2" width="28.88671875" style="1" customWidth="1"/>
    <col min="3" max="3" width="13.44140625" style="1" customWidth="1"/>
    <col min="4" max="4" width="8.6640625" style="1" customWidth="1"/>
    <col min="5" max="5" width="14" style="1" customWidth="1"/>
    <col min="6" max="6" width="1.88671875" style="1" customWidth="1"/>
    <col min="7" max="7" width="3.5546875" style="1" customWidth="1"/>
    <col min="8" max="9" width="11.109375" style="1" customWidth="1"/>
    <col min="10" max="11" width="3.88671875" style="1" customWidth="1"/>
    <col min="12" max="13" width="11.109375" style="1" customWidth="1"/>
    <col min="14" max="14" width="13" style="1" customWidth="1"/>
    <col min="15" max="15" width="13.44140625" style="1" bestFit="1" customWidth="1"/>
    <col min="16" max="16" width="11.88671875" style="1" customWidth="1"/>
    <col min="17" max="17" width="11.33203125" style="1" bestFit="1" customWidth="1"/>
    <col min="18" max="16384" width="9.109375" style="1"/>
  </cols>
  <sheetData>
    <row r="1" spans="1:19" ht="21.75" customHeight="1" thickBot="1" x14ac:dyDescent="0.3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10"/>
      <c r="O1" s="10"/>
      <c r="P1" s="10"/>
      <c r="Q1" s="2"/>
    </row>
    <row r="2" spans="1:19" ht="1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3"/>
    </row>
    <row r="3" spans="1:19" ht="39" customHeight="1" thickBot="1" x14ac:dyDescent="0.35">
      <c r="A3" s="53" t="s">
        <v>57</v>
      </c>
      <c r="B3" s="12" t="s">
        <v>2</v>
      </c>
      <c r="C3" s="152" t="s">
        <v>3</v>
      </c>
      <c r="D3" s="152" t="s">
        <v>4</v>
      </c>
      <c r="E3" s="152" t="s">
        <v>5</v>
      </c>
      <c r="F3" s="8"/>
      <c r="G3" s="8"/>
      <c r="H3" s="154" t="s">
        <v>7</v>
      </c>
      <c r="I3" s="155"/>
      <c r="J3" s="8"/>
      <c r="K3" s="8"/>
      <c r="L3" s="156" t="s">
        <v>8</v>
      </c>
      <c r="M3" s="157"/>
      <c r="N3" s="13"/>
      <c r="O3" s="13"/>
      <c r="P3" s="13"/>
    </row>
    <row r="4" spans="1:19" ht="15" thickBot="1" x14ac:dyDescent="0.35">
      <c r="A4" s="149" t="s">
        <v>6</v>
      </c>
      <c r="B4" s="14" t="s">
        <v>36</v>
      </c>
      <c r="C4" s="153"/>
      <c r="D4" s="153"/>
      <c r="E4" s="153"/>
      <c r="F4" s="8"/>
      <c r="G4" s="8"/>
      <c r="H4" s="18" t="s">
        <v>11</v>
      </c>
      <c r="I4" s="56"/>
      <c r="J4" s="8"/>
      <c r="K4" s="8"/>
      <c r="L4" s="18" t="s">
        <v>11</v>
      </c>
      <c r="M4" s="56"/>
      <c r="N4" s="8"/>
      <c r="O4" s="8"/>
      <c r="P4" s="8"/>
    </row>
    <row r="5" spans="1:19" x14ac:dyDescent="0.3">
      <c r="A5" s="150"/>
      <c r="B5" s="15" t="s">
        <v>37</v>
      </c>
      <c r="C5" s="16">
        <v>13</v>
      </c>
      <c r="D5" s="59"/>
      <c r="E5" s="17">
        <f t="shared" ref="E5:E22" si="0">D5*C5</f>
        <v>0</v>
      </c>
      <c r="F5" s="8"/>
      <c r="G5" s="8"/>
      <c r="H5" s="21" t="s">
        <v>13</v>
      </c>
      <c r="I5" s="57"/>
      <c r="J5" s="8"/>
      <c r="K5" s="8"/>
      <c r="L5" s="21" t="s">
        <v>13</v>
      </c>
      <c r="M5" s="57"/>
      <c r="N5" s="8"/>
      <c r="O5" s="8"/>
      <c r="P5" s="8"/>
      <c r="S5" s="4"/>
    </row>
    <row r="6" spans="1:19" x14ac:dyDescent="0.3">
      <c r="A6" s="150"/>
      <c r="B6" s="15" t="s">
        <v>38</v>
      </c>
      <c r="C6" s="19">
        <v>15</v>
      </c>
      <c r="D6" s="60"/>
      <c r="E6" s="20">
        <f t="shared" si="0"/>
        <v>0</v>
      </c>
      <c r="F6" s="8"/>
      <c r="G6" s="8"/>
      <c r="H6" s="21" t="s">
        <v>16</v>
      </c>
      <c r="I6" s="57"/>
      <c r="J6" s="8"/>
      <c r="K6" s="8"/>
      <c r="L6" s="21" t="s">
        <v>16</v>
      </c>
      <c r="M6" s="57"/>
      <c r="N6" s="8"/>
      <c r="O6" s="8"/>
      <c r="P6" s="8"/>
      <c r="S6" s="5"/>
    </row>
    <row r="7" spans="1:19" ht="15.6" thickBot="1" x14ac:dyDescent="0.35">
      <c r="A7" s="151"/>
      <c r="B7" s="15" t="s">
        <v>39</v>
      </c>
      <c r="C7" s="19">
        <v>20</v>
      </c>
      <c r="D7" s="60"/>
      <c r="E7" s="20">
        <f>D7*C7</f>
        <v>0</v>
      </c>
      <c r="F7" s="8"/>
      <c r="G7" s="8"/>
      <c r="H7" s="21" t="s">
        <v>58</v>
      </c>
      <c r="I7" s="58"/>
      <c r="J7" s="8"/>
      <c r="K7" s="8"/>
      <c r="L7" s="21" t="s">
        <v>58</v>
      </c>
      <c r="M7" s="22">
        <f>I7</f>
        <v>0</v>
      </c>
      <c r="N7" s="8"/>
      <c r="O7" s="8"/>
      <c r="P7" s="8"/>
    </row>
    <row r="8" spans="1:19" ht="16.5" customHeight="1" thickBot="1" x14ac:dyDescent="0.35">
      <c r="A8" s="52" t="s">
        <v>9</v>
      </c>
      <c r="B8" s="15" t="s">
        <v>40</v>
      </c>
      <c r="C8" s="19">
        <v>11</v>
      </c>
      <c r="D8" s="60"/>
      <c r="E8" s="20">
        <f t="shared" si="0"/>
        <v>0</v>
      </c>
      <c r="F8" s="8"/>
      <c r="G8" s="8"/>
      <c r="H8" s="6" t="s">
        <v>49</v>
      </c>
      <c r="I8" s="23">
        <f>(I4*I5*I6)*(1+I7)</f>
        <v>0</v>
      </c>
      <c r="J8" s="8"/>
      <c r="K8" s="8"/>
      <c r="L8" s="6" t="s">
        <v>49</v>
      </c>
      <c r="M8" s="23">
        <f>(M4*M5*M6)*(1+M7)</f>
        <v>0</v>
      </c>
      <c r="N8" s="8"/>
      <c r="O8" s="8"/>
      <c r="P8" s="8"/>
    </row>
    <row r="9" spans="1:19" x14ac:dyDescent="0.3">
      <c r="A9" s="52" t="s">
        <v>12</v>
      </c>
      <c r="B9" s="15" t="s">
        <v>41</v>
      </c>
      <c r="C9" s="19">
        <v>14</v>
      </c>
      <c r="D9" s="60"/>
      <c r="E9" s="20">
        <f t="shared" si="0"/>
        <v>0</v>
      </c>
      <c r="F9" s="8"/>
      <c r="G9" s="8"/>
      <c r="N9" s="8"/>
      <c r="O9" s="8"/>
      <c r="P9" s="8"/>
    </row>
    <row r="10" spans="1:19" ht="15" customHeight="1" thickBot="1" x14ac:dyDescent="0.35">
      <c r="A10" s="52" t="s">
        <v>14</v>
      </c>
      <c r="B10" s="15" t="s">
        <v>10</v>
      </c>
      <c r="C10" s="19">
        <v>5</v>
      </c>
      <c r="D10" s="60"/>
      <c r="E10" s="20">
        <f t="shared" si="0"/>
        <v>0</v>
      </c>
      <c r="F10" s="8"/>
      <c r="N10" s="8"/>
      <c r="O10" s="8"/>
      <c r="P10" s="8"/>
    </row>
    <row r="11" spans="1:19" ht="16.2" thickBot="1" x14ac:dyDescent="0.35">
      <c r="A11" s="52" t="s">
        <v>17</v>
      </c>
      <c r="B11" s="15" t="s">
        <v>42</v>
      </c>
      <c r="C11" s="19">
        <v>8</v>
      </c>
      <c r="D11" s="60"/>
      <c r="E11" s="20">
        <f t="shared" si="0"/>
        <v>0</v>
      </c>
      <c r="F11" s="8"/>
      <c r="G11" s="8"/>
      <c r="H11" s="134" t="s">
        <v>60</v>
      </c>
      <c r="I11" s="135"/>
      <c r="J11" s="135"/>
      <c r="K11" s="135"/>
      <c r="L11" s="135"/>
      <c r="M11" s="136"/>
      <c r="N11" s="8"/>
      <c r="O11" s="8"/>
      <c r="P11" s="8"/>
    </row>
    <row r="12" spans="1:19" ht="16.5" customHeight="1" thickBot="1" x14ac:dyDescent="0.35">
      <c r="A12" s="52" t="s">
        <v>18</v>
      </c>
      <c r="B12" s="81" t="s">
        <v>33</v>
      </c>
      <c r="C12" s="19">
        <v>9</v>
      </c>
      <c r="D12" s="60"/>
      <c r="E12" s="20">
        <f t="shared" si="0"/>
        <v>0</v>
      </c>
      <c r="F12" s="8"/>
      <c r="G12" s="8"/>
      <c r="H12" s="139" t="s">
        <v>63</v>
      </c>
      <c r="I12" s="139"/>
      <c r="J12" s="8"/>
      <c r="K12" s="8"/>
      <c r="L12" s="139" t="s">
        <v>63</v>
      </c>
      <c r="M12" s="139"/>
      <c r="N12" s="8"/>
      <c r="O12" s="8"/>
      <c r="P12" s="8"/>
    </row>
    <row r="13" spans="1:19" ht="15" thickBot="1" x14ac:dyDescent="0.35">
      <c r="A13" s="52" t="s">
        <v>19</v>
      </c>
      <c r="B13" s="24" t="s">
        <v>15</v>
      </c>
      <c r="C13" s="25">
        <v>0.25</v>
      </c>
      <c r="D13" s="60"/>
      <c r="E13" s="20">
        <f t="shared" si="0"/>
        <v>0</v>
      </c>
      <c r="F13" s="26"/>
      <c r="G13" s="8"/>
      <c r="H13" s="140">
        <v>8</v>
      </c>
      <c r="I13" s="141"/>
      <c r="J13" s="8"/>
      <c r="K13" s="8"/>
      <c r="L13" s="140">
        <v>8</v>
      </c>
      <c r="M13" s="141"/>
      <c r="N13" s="8"/>
      <c r="O13" s="8"/>
      <c r="P13" s="8"/>
    </row>
    <row r="14" spans="1:19" x14ac:dyDescent="0.3">
      <c r="A14" s="52" t="s">
        <v>21</v>
      </c>
      <c r="B14" s="15" t="s">
        <v>43</v>
      </c>
      <c r="C14" s="19">
        <v>1.5</v>
      </c>
      <c r="D14" s="60"/>
      <c r="E14" s="20">
        <f t="shared" si="0"/>
        <v>0</v>
      </c>
      <c r="F14" s="26"/>
      <c r="G14" s="78"/>
      <c r="H14" s="80" t="s">
        <v>64</v>
      </c>
      <c r="I14" s="100">
        <v>0.25</v>
      </c>
      <c r="J14" s="8"/>
      <c r="K14" s="78"/>
      <c r="L14" s="77" t="s">
        <v>64</v>
      </c>
      <c r="M14" s="97"/>
      <c r="N14" s="8"/>
      <c r="O14" s="8"/>
      <c r="P14" s="8"/>
    </row>
    <row r="15" spans="1:19" ht="15" thickBot="1" x14ac:dyDescent="0.35">
      <c r="A15" s="52" t="s">
        <v>23</v>
      </c>
      <c r="B15" s="15" t="s">
        <v>44</v>
      </c>
      <c r="C15" s="19">
        <v>1.5</v>
      </c>
      <c r="D15" s="60"/>
      <c r="E15" s="20">
        <f t="shared" si="0"/>
        <v>0</v>
      </c>
      <c r="F15" s="8"/>
      <c r="G15" s="79"/>
      <c r="H15" s="77" t="s">
        <v>65</v>
      </c>
      <c r="I15" s="99">
        <v>0.7</v>
      </c>
      <c r="J15" s="8"/>
      <c r="K15" s="79"/>
      <c r="L15" s="77" t="s">
        <v>65</v>
      </c>
      <c r="M15" s="98"/>
      <c r="N15" s="8"/>
      <c r="O15" s="8"/>
      <c r="P15" s="8"/>
    </row>
    <row r="16" spans="1:19" ht="16.5" customHeight="1" x14ac:dyDescent="0.3">
      <c r="A16" s="52" t="s">
        <v>25</v>
      </c>
      <c r="B16" s="76" t="s">
        <v>52</v>
      </c>
      <c r="C16" s="19">
        <v>1</v>
      </c>
      <c r="D16" s="60"/>
      <c r="E16" s="20">
        <f t="shared" si="0"/>
        <v>0</v>
      </c>
      <c r="F16" s="8"/>
      <c r="G16" s="27" t="s">
        <v>27</v>
      </c>
      <c r="H16" s="142">
        <f>(H13*1.2)/12*(E23+(E23*I14))</f>
        <v>0</v>
      </c>
      <c r="I16" s="143"/>
      <c r="J16" s="8"/>
      <c r="K16" s="27" t="s">
        <v>27</v>
      </c>
      <c r="L16" s="144">
        <f>(L13*1.2)/12*(E23+(E23*M14))</f>
        <v>0</v>
      </c>
      <c r="M16" s="145"/>
      <c r="N16" s="8"/>
      <c r="O16" s="8"/>
      <c r="P16" s="8"/>
    </row>
    <row r="17" spans="1:16" ht="15.6" thickBot="1" x14ac:dyDescent="0.35">
      <c r="A17" s="52" t="s">
        <v>28</v>
      </c>
      <c r="B17" s="15" t="s">
        <v>20</v>
      </c>
      <c r="C17" s="19">
        <v>2.4</v>
      </c>
      <c r="D17" s="60"/>
      <c r="E17" s="20">
        <f t="shared" si="0"/>
        <v>0</v>
      </c>
      <c r="F17" s="8"/>
      <c r="G17" s="28" t="s">
        <v>53</v>
      </c>
      <c r="H17" s="146">
        <f>H16/I15</f>
        <v>0</v>
      </c>
      <c r="I17" s="147"/>
      <c r="J17" s="8"/>
      <c r="K17" s="28" t="s">
        <v>53</v>
      </c>
      <c r="L17" s="146" t="e">
        <f>L16/M15</f>
        <v>#DIV/0!</v>
      </c>
      <c r="M17" s="147"/>
      <c r="N17" s="8"/>
      <c r="O17" s="8"/>
      <c r="P17" s="8"/>
    </row>
    <row r="18" spans="1:16" x14ac:dyDescent="0.3">
      <c r="A18" s="52" t="s">
        <v>30</v>
      </c>
      <c r="B18" s="24" t="s">
        <v>22</v>
      </c>
      <c r="C18" s="19">
        <v>2.4</v>
      </c>
      <c r="D18" s="60"/>
      <c r="E18" s="20">
        <f t="shared" si="0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3">
      <c r="A19" s="52" t="s">
        <v>45</v>
      </c>
      <c r="B19" s="24" t="s">
        <v>24</v>
      </c>
      <c r="C19" s="19">
        <v>10</v>
      </c>
      <c r="D19" s="60"/>
      <c r="E19" s="20">
        <f t="shared" si="0"/>
        <v>0</v>
      </c>
      <c r="F19" s="8"/>
      <c r="G19" s="8"/>
      <c r="H19" s="137">
        <f>I8-H17</f>
        <v>0</v>
      </c>
      <c r="I19" s="138"/>
      <c r="J19" s="8"/>
      <c r="K19" s="8"/>
      <c r="L19" s="137" t="e">
        <f>M8-L17</f>
        <v>#DIV/0!</v>
      </c>
      <c r="M19" s="138"/>
      <c r="N19" s="8"/>
      <c r="O19" s="8"/>
      <c r="P19" s="8"/>
    </row>
    <row r="20" spans="1:16" x14ac:dyDescent="0.3">
      <c r="A20" s="52" t="s">
        <v>46</v>
      </c>
      <c r="B20" s="15" t="s">
        <v>26</v>
      </c>
      <c r="C20" s="25">
        <v>0.03</v>
      </c>
      <c r="D20" s="60"/>
      <c r="E20" s="20">
        <f t="shared" si="0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3">
      <c r="A21" s="52" t="s">
        <v>47</v>
      </c>
      <c r="B21" s="15" t="s">
        <v>29</v>
      </c>
      <c r="C21" s="25">
        <v>0.01</v>
      </c>
      <c r="D21" s="60"/>
      <c r="E21" s="20">
        <f t="shared" si="0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5" thickBot="1" x14ac:dyDescent="0.35">
      <c r="A22" s="55" t="s">
        <v>48</v>
      </c>
      <c r="B22" s="29" t="s">
        <v>31</v>
      </c>
      <c r="C22" s="30">
        <v>1.2</v>
      </c>
      <c r="D22" s="61"/>
      <c r="E22" s="31">
        <f t="shared" si="0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5" thickBot="1" x14ac:dyDescent="0.35">
      <c r="A23" s="32"/>
      <c r="B23" s="32"/>
      <c r="C23" s="33" t="s">
        <v>32</v>
      </c>
      <c r="D23" s="33">
        <f>SUM(D5:D22)</f>
        <v>0</v>
      </c>
      <c r="E23" s="33">
        <f>SUM(E5:E22)</f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3">
      <c r="A24" s="38"/>
      <c r="B24" s="38"/>
      <c r="C24" s="39"/>
      <c r="D24" s="40"/>
      <c r="E24" s="41"/>
      <c r="F24" s="38"/>
      <c r="G24" s="38"/>
      <c r="H24" s="38"/>
      <c r="I24" s="8"/>
      <c r="J24" s="8"/>
      <c r="K24" s="8"/>
      <c r="L24" s="8"/>
      <c r="M24" s="8"/>
      <c r="N24" s="8"/>
      <c r="O24" s="8"/>
      <c r="P24" s="8"/>
    </row>
    <row r="25" spans="1:16" ht="15" customHeight="1" x14ac:dyDescent="0.3">
      <c r="A25" s="148"/>
      <c r="B25" s="148"/>
      <c r="C25" s="148"/>
      <c r="D25" s="148"/>
      <c r="E25" s="148"/>
      <c r="F25" s="38"/>
      <c r="G25" s="38"/>
      <c r="H25" s="38"/>
      <c r="I25" s="8"/>
      <c r="J25" s="8"/>
      <c r="K25" s="8"/>
      <c r="L25" s="8"/>
      <c r="M25" s="8"/>
      <c r="N25" s="8"/>
      <c r="O25" s="8"/>
      <c r="P25" s="8"/>
    </row>
    <row r="26" spans="1:16" x14ac:dyDescent="0.3">
      <c r="A26" s="133" t="s">
        <v>35</v>
      </c>
      <c r="B26" s="133"/>
      <c r="C26" s="133"/>
      <c r="D26" s="133"/>
      <c r="E26" s="133"/>
      <c r="F26" s="133"/>
      <c r="G26" s="133"/>
      <c r="H26" s="133"/>
      <c r="I26" s="8"/>
      <c r="J26" s="8"/>
      <c r="K26" s="8"/>
      <c r="L26" s="8"/>
      <c r="M26" s="8"/>
      <c r="N26" s="8"/>
      <c r="O26" s="8"/>
      <c r="P26" s="8"/>
    </row>
    <row r="27" spans="1:16" x14ac:dyDescent="0.3">
      <c r="A27" s="148" t="s">
        <v>54</v>
      </c>
      <c r="B27" s="148"/>
      <c r="C27" s="148"/>
      <c r="D27" s="148"/>
      <c r="E27" s="148"/>
      <c r="F27" s="38"/>
      <c r="G27" s="38"/>
      <c r="H27" s="38"/>
      <c r="I27" s="8"/>
      <c r="J27" s="8"/>
      <c r="K27" s="8"/>
      <c r="L27" s="8"/>
      <c r="M27" s="8"/>
      <c r="N27" s="8"/>
      <c r="O27" s="8"/>
      <c r="P27" s="8"/>
    </row>
    <row r="28" spans="1:16" x14ac:dyDescent="0.3">
      <c r="A28" s="133" t="s">
        <v>55</v>
      </c>
      <c r="B28" s="133"/>
      <c r="C28" s="133"/>
      <c r="D28" s="133"/>
      <c r="E28" s="133"/>
      <c r="F28" s="133"/>
      <c r="G28" s="133"/>
      <c r="H28" s="133"/>
      <c r="I28" s="8"/>
      <c r="J28" s="8"/>
      <c r="K28" s="8"/>
      <c r="L28" s="8"/>
      <c r="M28" s="8"/>
      <c r="N28" s="8"/>
      <c r="O28" s="8"/>
      <c r="P28" s="8"/>
    </row>
    <row r="29" spans="1:16" x14ac:dyDescent="0.3">
      <c r="A29" s="54"/>
      <c r="B29" s="54"/>
      <c r="C29" s="54"/>
      <c r="D29" s="54"/>
      <c r="E29" s="54"/>
      <c r="F29" s="54"/>
      <c r="G29" s="54"/>
      <c r="H29" s="54"/>
      <c r="I29" s="8"/>
      <c r="J29" s="8"/>
      <c r="K29" s="8"/>
      <c r="L29" s="8"/>
      <c r="M29" s="8"/>
      <c r="N29" s="8"/>
      <c r="O29" s="8"/>
      <c r="P29" s="8"/>
    </row>
    <row r="30" spans="1:16" x14ac:dyDescent="0.3">
      <c r="A30" s="54"/>
      <c r="B30" s="54"/>
      <c r="C30" s="54"/>
      <c r="D30" s="54"/>
      <c r="E30" s="54"/>
      <c r="F30" s="54"/>
      <c r="G30" s="54"/>
      <c r="H30" s="54"/>
      <c r="I30" s="8"/>
      <c r="J30" s="8"/>
      <c r="K30" s="8"/>
      <c r="L30" s="8"/>
      <c r="M30" s="8"/>
      <c r="N30" s="8"/>
      <c r="O30" s="8"/>
      <c r="P30" s="8"/>
    </row>
  </sheetData>
  <sheetProtection algorithmName="SHA-512" hashValue="fcAiFMZybhGDOg4f4im80oPJ5GkbnzQQ7cCpYv2mNR867+/6GNswUtMTHDLNoyIQagA4TfNvFykcygVMAt668w==" saltValue="5HS7VM3hqMkOjsdl7lcwDg==" spinCount="100000" sheet="1" objects="1" scenarios="1"/>
  <mergeCells count="22">
    <mergeCell ref="A27:E27"/>
    <mergeCell ref="A28:H28"/>
    <mergeCell ref="A25:E25"/>
    <mergeCell ref="A4:A7"/>
    <mergeCell ref="C3:C4"/>
    <mergeCell ref="D3:D4"/>
    <mergeCell ref="E3:E4"/>
    <mergeCell ref="H3:I3"/>
    <mergeCell ref="A1:M1"/>
    <mergeCell ref="A26:H26"/>
    <mergeCell ref="H11:M11"/>
    <mergeCell ref="H19:I19"/>
    <mergeCell ref="L19:M19"/>
    <mergeCell ref="H12:I12"/>
    <mergeCell ref="L12:M12"/>
    <mergeCell ref="H13:I13"/>
    <mergeCell ref="L13:M13"/>
    <mergeCell ref="H16:I16"/>
    <mergeCell ref="L16:M16"/>
    <mergeCell ref="H17:I17"/>
    <mergeCell ref="L3:M3"/>
    <mergeCell ref="L17:M17"/>
  </mergeCells>
  <conditionalFormatting sqref="H19 L19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workbookViewId="0">
      <selection activeCell="A25" sqref="A25:H25"/>
    </sheetView>
  </sheetViews>
  <sheetFormatPr defaultColWidth="9.109375" defaultRowHeight="14.4" x14ac:dyDescent="0.3"/>
  <cols>
    <col min="1" max="1" width="3" style="1" customWidth="1"/>
    <col min="2" max="2" width="28.88671875" style="1" customWidth="1"/>
    <col min="3" max="3" width="13.44140625" style="1" customWidth="1"/>
    <col min="4" max="4" width="8.6640625" style="1" customWidth="1"/>
    <col min="5" max="5" width="14" style="1" customWidth="1"/>
    <col min="6" max="6" width="1.88671875" style="1" customWidth="1"/>
    <col min="7" max="7" width="3.5546875" style="1" customWidth="1"/>
    <col min="8" max="9" width="11.109375" style="1" customWidth="1"/>
    <col min="10" max="11" width="3.88671875" style="1" customWidth="1"/>
    <col min="12" max="13" width="11.109375" style="1" customWidth="1"/>
    <col min="14" max="14" width="13" style="1" customWidth="1"/>
    <col min="15" max="15" width="13.44140625" style="1" bestFit="1" customWidth="1"/>
    <col min="16" max="16" width="11.88671875" style="1" customWidth="1"/>
    <col min="17" max="17" width="11.33203125" style="1" bestFit="1" customWidth="1"/>
    <col min="18" max="16384" width="9.109375" style="1"/>
  </cols>
  <sheetData>
    <row r="1" spans="1:19" ht="21.75" customHeight="1" thickBot="1" x14ac:dyDescent="0.35">
      <c r="A1" s="130" t="s">
        <v>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10"/>
      <c r="O1" s="10"/>
      <c r="P1" s="10"/>
      <c r="Q1" s="2"/>
    </row>
    <row r="2" spans="1:19" ht="1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3"/>
    </row>
    <row r="3" spans="1:19" ht="39" customHeight="1" thickBot="1" x14ac:dyDescent="0.35">
      <c r="A3" s="53" t="s">
        <v>57</v>
      </c>
      <c r="B3" s="12" t="s">
        <v>2</v>
      </c>
      <c r="C3" s="152" t="s">
        <v>3</v>
      </c>
      <c r="D3" s="152" t="s">
        <v>4</v>
      </c>
      <c r="E3" s="152" t="s">
        <v>5</v>
      </c>
      <c r="F3" s="8"/>
      <c r="G3" s="8"/>
      <c r="H3" s="154" t="s">
        <v>7</v>
      </c>
      <c r="I3" s="155"/>
      <c r="J3" s="8"/>
      <c r="K3" s="8"/>
      <c r="L3" s="156" t="s">
        <v>8</v>
      </c>
      <c r="M3" s="157"/>
      <c r="N3" s="13"/>
      <c r="O3" s="13"/>
      <c r="P3" s="13"/>
    </row>
    <row r="4" spans="1:19" ht="15" thickBot="1" x14ac:dyDescent="0.35">
      <c r="A4" s="149" t="s">
        <v>6</v>
      </c>
      <c r="B4" s="14" t="s">
        <v>36</v>
      </c>
      <c r="C4" s="153"/>
      <c r="D4" s="153"/>
      <c r="E4" s="153"/>
      <c r="F4" s="8"/>
      <c r="G4" s="8"/>
      <c r="H4" s="18" t="s">
        <v>11</v>
      </c>
      <c r="I4" s="56"/>
      <c r="J4" s="8"/>
      <c r="K4" s="8"/>
      <c r="L4" s="18" t="s">
        <v>11</v>
      </c>
      <c r="M4" s="56"/>
      <c r="N4" s="8"/>
      <c r="O4" s="8"/>
      <c r="P4" s="8"/>
    </row>
    <row r="5" spans="1:19" x14ac:dyDescent="0.3">
      <c r="A5" s="150"/>
      <c r="B5" s="15" t="s">
        <v>37</v>
      </c>
      <c r="C5" s="16">
        <v>13</v>
      </c>
      <c r="D5" s="59"/>
      <c r="E5" s="17">
        <f t="shared" ref="E5:E22" si="0">D5*C5</f>
        <v>0</v>
      </c>
      <c r="F5" s="8"/>
      <c r="G5" s="8"/>
      <c r="H5" s="21" t="s">
        <v>13</v>
      </c>
      <c r="I5" s="57"/>
      <c r="J5" s="8"/>
      <c r="K5" s="8"/>
      <c r="L5" s="21" t="s">
        <v>13</v>
      </c>
      <c r="M5" s="57"/>
      <c r="N5" s="8"/>
      <c r="O5" s="8"/>
      <c r="P5" s="8"/>
      <c r="S5" s="4"/>
    </row>
    <row r="6" spans="1:19" ht="15" thickBot="1" x14ac:dyDescent="0.35">
      <c r="A6" s="150"/>
      <c r="B6" s="15" t="s">
        <v>38</v>
      </c>
      <c r="C6" s="19">
        <v>15</v>
      </c>
      <c r="D6" s="60"/>
      <c r="E6" s="20">
        <f t="shared" si="0"/>
        <v>0</v>
      </c>
      <c r="F6" s="8"/>
      <c r="G6" s="8"/>
      <c r="H6" s="21" t="s">
        <v>16</v>
      </c>
      <c r="I6" s="57"/>
      <c r="J6" s="8"/>
      <c r="K6" s="8"/>
      <c r="L6" s="21" t="s">
        <v>16</v>
      </c>
      <c r="M6" s="57"/>
      <c r="N6" s="8"/>
      <c r="O6" s="8"/>
      <c r="P6" s="8"/>
      <c r="S6" s="5"/>
    </row>
    <row r="7" spans="1:19" ht="15.6" thickBot="1" x14ac:dyDescent="0.35">
      <c r="A7" s="151"/>
      <c r="B7" s="15" t="s">
        <v>39</v>
      </c>
      <c r="C7" s="19">
        <v>20</v>
      </c>
      <c r="D7" s="60"/>
      <c r="E7" s="20">
        <f>D7*C7</f>
        <v>0</v>
      </c>
      <c r="F7" s="8"/>
      <c r="G7" s="8"/>
      <c r="H7" s="6" t="s">
        <v>49</v>
      </c>
      <c r="I7" s="23">
        <f>(I4*I5*I6)</f>
        <v>0</v>
      </c>
      <c r="J7" s="8"/>
      <c r="K7" s="8"/>
      <c r="L7" s="6" t="s">
        <v>49</v>
      </c>
      <c r="M7" s="23">
        <f>(M4*M5*M6)</f>
        <v>0</v>
      </c>
      <c r="N7" s="8"/>
      <c r="O7" s="8"/>
      <c r="P7" s="8"/>
    </row>
    <row r="8" spans="1:19" ht="16.5" customHeight="1" x14ac:dyDescent="0.3">
      <c r="A8" s="52" t="s">
        <v>9</v>
      </c>
      <c r="B8" s="15" t="s">
        <v>40</v>
      </c>
      <c r="C8" s="19">
        <v>11</v>
      </c>
      <c r="D8" s="60"/>
      <c r="E8" s="20">
        <f t="shared" si="0"/>
        <v>0</v>
      </c>
      <c r="F8" s="8"/>
      <c r="G8" s="8"/>
      <c r="J8" s="8"/>
      <c r="K8" s="8"/>
      <c r="N8" s="8"/>
      <c r="O8" s="8"/>
      <c r="P8" s="8"/>
    </row>
    <row r="9" spans="1:19" x14ac:dyDescent="0.3">
      <c r="A9" s="52" t="s">
        <v>12</v>
      </c>
      <c r="B9" s="15" t="s">
        <v>41</v>
      </c>
      <c r="C9" s="19">
        <v>14</v>
      </c>
      <c r="D9" s="60"/>
      <c r="E9" s="20">
        <f t="shared" si="0"/>
        <v>0</v>
      </c>
      <c r="F9" s="8"/>
      <c r="G9" s="8"/>
      <c r="N9" s="8"/>
      <c r="O9" s="8"/>
      <c r="P9" s="8"/>
    </row>
    <row r="10" spans="1:19" ht="15" customHeight="1" thickBot="1" x14ac:dyDescent="0.35">
      <c r="A10" s="52" t="s">
        <v>14</v>
      </c>
      <c r="B10" s="15" t="s">
        <v>10</v>
      </c>
      <c r="C10" s="19">
        <v>5</v>
      </c>
      <c r="D10" s="60"/>
      <c r="E10" s="20">
        <f t="shared" si="0"/>
        <v>0</v>
      </c>
      <c r="F10" s="8"/>
      <c r="N10" s="8"/>
      <c r="O10" s="8"/>
      <c r="P10" s="8"/>
    </row>
    <row r="11" spans="1:19" ht="16.2" thickBot="1" x14ac:dyDescent="0.35">
      <c r="A11" s="52" t="s">
        <v>17</v>
      </c>
      <c r="B11" s="15" t="s">
        <v>42</v>
      </c>
      <c r="C11" s="19">
        <v>8</v>
      </c>
      <c r="D11" s="60"/>
      <c r="E11" s="20">
        <f t="shared" si="0"/>
        <v>0</v>
      </c>
      <c r="F11" s="8"/>
      <c r="G11" s="8"/>
      <c r="H11" s="134" t="s">
        <v>60</v>
      </c>
      <c r="I11" s="135"/>
      <c r="J11" s="135"/>
      <c r="K11" s="135"/>
      <c r="L11" s="135"/>
      <c r="M11" s="136"/>
      <c r="N11" s="8"/>
      <c r="O11" s="8"/>
      <c r="P11" s="8"/>
    </row>
    <row r="12" spans="1:19" s="88" customFormat="1" ht="16.5" customHeight="1" thickBot="1" x14ac:dyDescent="0.25">
      <c r="A12" s="84" t="s">
        <v>18</v>
      </c>
      <c r="B12" s="81" t="s">
        <v>33</v>
      </c>
      <c r="C12" s="85">
        <v>9</v>
      </c>
      <c r="D12" s="86"/>
      <c r="E12" s="87">
        <f t="shared" si="0"/>
        <v>0</v>
      </c>
      <c r="H12" s="158" t="s">
        <v>63</v>
      </c>
      <c r="I12" s="158"/>
      <c r="L12" s="158" t="s">
        <v>63</v>
      </c>
      <c r="M12" s="158"/>
    </row>
    <row r="13" spans="1:19" ht="15" thickBot="1" x14ac:dyDescent="0.35">
      <c r="A13" s="52" t="s">
        <v>19</v>
      </c>
      <c r="B13" s="24" t="s">
        <v>15</v>
      </c>
      <c r="C13" s="25">
        <v>0.25</v>
      </c>
      <c r="D13" s="60"/>
      <c r="E13" s="20">
        <f t="shared" si="0"/>
        <v>0</v>
      </c>
      <c r="F13" s="26"/>
      <c r="G13" s="8"/>
      <c r="H13" s="140">
        <v>8</v>
      </c>
      <c r="I13" s="141"/>
      <c r="J13" s="8"/>
      <c r="K13" s="8"/>
      <c r="L13" s="140">
        <v>8</v>
      </c>
      <c r="M13" s="141"/>
      <c r="N13" s="8"/>
      <c r="O13" s="83"/>
      <c r="P13" s="8"/>
    </row>
    <row r="14" spans="1:19" ht="24.75" customHeight="1" x14ac:dyDescent="0.3">
      <c r="A14" s="52" t="s">
        <v>21</v>
      </c>
      <c r="B14" s="89" t="s">
        <v>43</v>
      </c>
      <c r="C14" s="90">
        <v>1.5</v>
      </c>
      <c r="D14" s="60"/>
      <c r="E14" s="91">
        <f t="shared" si="0"/>
        <v>0</v>
      </c>
      <c r="F14" s="26"/>
      <c r="G14" s="78"/>
      <c r="H14" s="82" t="s">
        <v>66</v>
      </c>
      <c r="I14" s="96"/>
      <c r="J14" s="8"/>
      <c r="K14" s="78"/>
      <c r="L14" s="92" t="s">
        <v>66</v>
      </c>
      <c r="M14" s="94"/>
      <c r="N14" s="75"/>
      <c r="O14" s="8"/>
      <c r="P14" s="8"/>
    </row>
    <row r="15" spans="1:19" ht="15" thickBot="1" x14ac:dyDescent="0.35">
      <c r="A15" s="52" t="s">
        <v>23</v>
      </c>
      <c r="B15" s="15" t="s">
        <v>44</v>
      </c>
      <c r="C15" s="19">
        <v>1.5</v>
      </c>
      <c r="D15" s="60"/>
      <c r="E15" s="20">
        <f t="shared" si="0"/>
        <v>0</v>
      </c>
      <c r="F15" s="8"/>
      <c r="G15" s="79"/>
      <c r="H15" s="93" t="s">
        <v>65</v>
      </c>
      <c r="I15" s="95"/>
      <c r="J15" s="8"/>
      <c r="K15" s="79"/>
      <c r="L15" s="93" t="s">
        <v>65</v>
      </c>
      <c r="M15" s="95"/>
      <c r="N15" s="36"/>
      <c r="O15" s="8"/>
      <c r="P15" s="8"/>
    </row>
    <row r="16" spans="1:19" ht="16.5" customHeight="1" x14ac:dyDescent="0.3">
      <c r="A16" s="52" t="s">
        <v>25</v>
      </c>
      <c r="B16" s="76" t="s">
        <v>52</v>
      </c>
      <c r="C16" s="19">
        <v>1</v>
      </c>
      <c r="D16" s="60"/>
      <c r="E16" s="20">
        <f t="shared" si="0"/>
        <v>0</v>
      </c>
      <c r="F16" s="8"/>
      <c r="G16" s="27" t="s">
        <v>27</v>
      </c>
      <c r="H16" s="142">
        <f>(1.2*H13*I14*E23)/12</f>
        <v>0</v>
      </c>
      <c r="I16" s="143"/>
      <c r="J16" s="8"/>
      <c r="K16" s="27" t="s">
        <v>27</v>
      </c>
      <c r="L16" s="142">
        <f>(1.2*L13*M14*E23)/12</f>
        <v>0</v>
      </c>
      <c r="M16" s="143"/>
      <c r="N16" s="8"/>
      <c r="O16" s="8"/>
      <c r="P16" s="8"/>
    </row>
    <row r="17" spans="1:16" ht="15.6" thickBot="1" x14ac:dyDescent="0.35">
      <c r="A17" s="52" t="s">
        <v>28</v>
      </c>
      <c r="B17" s="15" t="s">
        <v>20</v>
      </c>
      <c r="C17" s="19">
        <v>2.4</v>
      </c>
      <c r="D17" s="60"/>
      <c r="E17" s="20">
        <f t="shared" si="0"/>
        <v>0</v>
      </c>
      <c r="F17" s="8"/>
      <c r="G17" s="28" t="s">
        <v>53</v>
      </c>
      <c r="H17" s="146" t="e">
        <f>H16/I15</f>
        <v>#DIV/0!</v>
      </c>
      <c r="I17" s="147"/>
      <c r="J17" s="8"/>
      <c r="K17" s="28" t="s">
        <v>53</v>
      </c>
      <c r="L17" s="146" t="e">
        <f>L16/M15</f>
        <v>#DIV/0!</v>
      </c>
      <c r="M17" s="147"/>
      <c r="N17" s="8"/>
      <c r="O17" s="8"/>
      <c r="P17" s="8"/>
    </row>
    <row r="18" spans="1:16" x14ac:dyDescent="0.3">
      <c r="A18" s="52" t="s">
        <v>30</v>
      </c>
      <c r="B18" s="24" t="s">
        <v>22</v>
      </c>
      <c r="C18" s="19">
        <v>2.4</v>
      </c>
      <c r="D18" s="60"/>
      <c r="E18" s="20">
        <f t="shared" si="0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3">
      <c r="A19" s="52" t="s">
        <v>45</v>
      </c>
      <c r="B19" s="24" t="s">
        <v>24</v>
      </c>
      <c r="C19" s="19">
        <v>10</v>
      </c>
      <c r="D19" s="60"/>
      <c r="E19" s="20">
        <f t="shared" si="0"/>
        <v>0</v>
      </c>
      <c r="F19" s="8"/>
      <c r="G19" s="8"/>
      <c r="H19" s="137" t="e">
        <f>I7-H17</f>
        <v>#DIV/0!</v>
      </c>
      <c r="I19" s="138"/>
      <c r="J19" s="8"/>
      <c r="K19" s="8"/>
      <c r="L19" s="137" t="e">
        <f>M7-L17</f>
        <v>#DIV/0!</v>
      </c>
      <c r="M19" s="138"/>
      <c r="N19" s="8"/>
      <c r="O19" s="8"/>
      <c r="P19" s="8"/>
    </row>
    <row r="20" spans="1:16" x14ac:dyDescent="0.3">
      <c r="A20" s="52" t="s">
        <v>46</v>
      </c>
      <c r="B20" s="15" t="s">
        <v>26</v>
      </c>
      <c r="C20" s="25">
        <v>0.03</v>
      </c>
      <c r="D20" s="60"/>
      <c r="E20" s="20">
        <f t="shared" si="0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3">
      <c r="A21" s="52" t="s">
        <v>47</v>
      </c>
      <c r="B21" s="15" t="s">
        <v>29</v>
      </c>
      <c r="C21" s="25">
        <v>0.01</v>
      </c>
      <c r="D21" s="60"/>
      <c r="E21" s="20">
        <f t="shared" si="0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5" thickBot="1" x14ac:dyDescent="0.35">
      <c r="A22" s="55" t="s">
        <v>48</v>
      </c>
      <c r="B22" s="29" t="s">
        <v>31</v>
      </c>
      <c r="C22" s="30">
        <v>1.2</v>
      </c>
      <c r="D22" s="61"/>
      <c r="E22" s="31">
        <f t="shared" si="0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5" thickBot="1" x14ac:dyDescent="0.35">
      <c r="A23" s="32"/>
      <c r="B23" s="32"/>
      <c r="C23" s="33" t="s">
        <v>32</v>
      </c>
      <c r="D23" s="33">
        <f>SUM(D5:D22)</f>
        <v>0</v>
      </c>
      <c r="E23" s="33">
        <f>SUM(E5:E22)</f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3">
      <c r="A24" s="38"/>
      <c r="B24" s="38"/>
      <c r="C24" s="39"/>
      <c r="D24" s="40"/>
      <c r="E24" s="41"/>
      <c r="F24" s="38"/>
      <c r="G24" s="38"/>
      <c r="H24" s="38"/>
      <c r="I24" s="8"/>
      <c r="J24" s="8"/>
      <c r="K24" s="8"/>
      <c r="L24" s="8"/>
      <c r="M24" s="8"/>
      <c r="N24" s="8"/>
      <c r="O24" s="8"/>
      <c r="P24" s="8"/>
    </row>
    <row r="25" spans="1:16" x14ac:dyDescent="0.3">
      <c r="A25" s="133" t="s">
        <v>35</v>
      </c>
      <c r="B25" s="133"/>
      <c r="C25" s="133"/>
      <c r="D25" s="133"/>
      <c r="E25" s="133"/>
      <c r="F25" s="133"/>
      <c r="G25" s="133"/>
      <c r="H25" s="133"/>
      <c r="I25" s="8"/>
      <c r="J25" s="8"/>
      <c r="K25" s="8"/>
      <c r="L25" s="8"/>
      <c r="M25" s="8"/>
      <c r="N25" s="8"/>
      <c r="O25" s="8"/>
      <c r="P25" s="8"/>
    </row>
    <row r="26" spans="1:16" x14ac:dyDescent="0.3">
      <c r="A26" s="148" t="s">
        <v>54</v>
      </c>
      <c r="B26" s="148"/>
      <c r="C26" s="148"/>
      <c r="D26" s="148"/>
      <c r="E26" s="148"/>
      <c r="F26" s="38"/>
      <c r="G26" s="38"/>
      <c r="H26" s="38"/>
      <c r="I26" s="8"/>
      <c r="J26" s="8"/>
      <c r="K26" s="8"/>
      <c r="L26" s="8"/>
      <c r="M26" s="8"/>
      <c r="N26" s="8"/>
      <c r="O26" s="8"/>
      <c r="P26" s="8"/>
    </row>
    <row r="27" spans="1:16" x14ac:dyDescent="0.3">
      <c r="A27" s="133" t="s">
        <v>55</v>
      </c>
      <c r="B27" s="133"/>
      <c r="C27" s="133"/>
      <c r="D27" s="133"/>
      <c r="E27" s="133"/>
      <c r="F27" s="133"/>
      <c r="G27" s="133"/>
      <c r="H27" s="133"/>
      <c r="I27" s="8"/>
      <c r="J27" s="8"/>
      <c r="K27" s="8"/>
      <c r="L27" s="8"/>
      <c r="M27" s="8"/>
      <c r="N27" s="8"/>
      <c r="O27" s="8"/>
      <c r="P27" s="8"/>
    </row>
    <row r="28" spans="1:16" x14ac:dyDescent="0.3">
      <c r="A28" s="71"/>
      <c r="B28" s="71"/>
      <c r="C28" s="71"/>
      <c r="D28" s="71"/>
      <c r="E28" s="71"/>
      <c r="F28" s="71"/>
      <c r="G28" s="71"/>
      <c r="H28" s="71"/>
      <c r="I28" s="8"/>
      <c r="J28" s="8"/>
      <c r="K28" s="8"/>
      <c r="L28" s="8"/>
      <c r="M28" s="8"/>
      <c r="N28" s="8"/>
      <c r="O28" s="8"/>
      <c r="P28" s="8"/>
    </row>
    <row r="29" spans="1:16" x14ac:dyDescent="0.3">
      <c r="A29" s="71"/>
      <c r="B29" s="71"/>
      <c r="C29" s="71"/>
      <c r="D29" s="71"/>
      <c r="E29" s="71"/>
      <c r="F29" s="71"/>
      <c r="G29" s="71"/>
      <c r="H29" s="71"/>
      <c r="I29" s="8"/>
      <c r="J29" s="8"/>
      <c r="K29" s="8"/>
      <c r="L29" s="8"/>
      <c r="M29" s="8"/>
      <c r="N29" s="8"/>
      <c r="O29" s="8"/>
      <c r="P29" s="8"/>
    </row>
  </sheetData>
  <sheetProtection algorithmName="SHA-512" hashValue="PocYjYhI2fy+jKd/L+JyYmkt9/IjHycqRyhN44oo+jeqX7wv+KXOUqimBixdhW33KkK1d1+cxL1OTJuC90cIhQ==" saltValue="N4jBOzu/AcLCUkU1p5KNfg==" spinCount="100000" sheet="1" objects="1" scenarios="1"/>
  <mergeCells count="21">
    <mergeCell ref="A25:H25"/>
    <mergeCell ref="A26:E26"/>
    <mergeCell ref="A27:H27"/>
    <mergeCell ref="H19:I19"/>
    <mergeCell ref="L19:M19"/>
    <mergeCell ref="H17:I17"/>
    <mergeCell ref="L17:M17"/>
    <mergeCell ref="A4:A7"/>
    <mergeCell ref="A1:M1"/>
    <mergeCell ref="C3:C4"/>
    <mergeCell ref="D3:D4"/>
    <mergeCell ref="E3:E4"/>
    <mergeCell ref="H3:I3"/>
    <mergeCell ref="L3:M3"/>
    <mergeCell ref="H11:M11"/>
    <mergeCell ref="H12:I12"/>
    <mergeCell ref="L12:M12"/>
    <mergeCell ref="H13:I13"/>
    <mergeCell ref="L13:M13"/>
    <mergeCell ref="H16:I16"/>
    <mergeCell ref="L16:M16"/>
  </mergeCells>
  <conditionalFormatting sqref="H19 L19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workbookViewId="0">
      <selection activeCell="P39" sqref="P39"/>
    </sheetView>
  </sheetViews>
  <sheetFormatPr defaultColWidth="9.109375" defaultRowHeight="13.8" x14ac:dyDescent="0.3"/>
  <cols>
    <col min="1" max="1" width="3" style="8" customWidth="1"/>
    <col min="2" max="2" width="28.88671875" style="8" customWidth="1"/>
    <col min="3" max="3" width="13.44140625" style="8" customWidth="1"/>
    <col min="4" max="4" width="8.6640625" style="8" customWidth="1"/>
    <col min="5" max="5" width="14" style="8" customWidth="1"/>
    <col min="6" max="6" width="2.109375" style="8" customWidth="1"/>
    <col min="7" max="7" width="6.109375" style="8" customWidth="1"/>
    <col min="8" max="9" width="11.109375" style="8" customWidth="1"/>
    <col min="10" max="10" width="2.109375" style="8" customWidth="1"/>
    <col min="11" max="11" width="6.109375" style="8" customWidth="1"/>
    <col min="12" max="13" width="11.109375" style="8" customWidth="1"/>
    <col min="14" max="14" width="4.33203125" style="8" bestFit="1" customWidth="1"/>
    <col min="15" max="15" width="15.88671875" style="8" customWidth="1"/>
    <col min="16" max="16" width="10.6640625" style="8" bestFit="1" customWidth="1"/>
    <col min="17" max="17" width="11.6640625" style="8" customWidth="1"/>
    <col min="18" max="18" width="10" style="8" customWidth="1"/>
    <col min="19" max="19" width="13.44140625" style="8" bestFit="1" customWidth="1"/>
    <col min="20" max="20" width="10.6640625" style="8" bestFit="1" customWidth="1"/>
    <col min="21" max="16384" width="9.109375" style="8"/>
  </cols>
  <sheetData>
    <row r="1" spans="1:22" ht="15" customHeight="1" thickBot="1" x14ac:dyDescent="0.35">
      <c r="A1" s="130" t="s">
        <v>61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10"/>
      <c r="O1" s="10"/>
    </row>
    <row r="2" spans="1:22" ht="15" customHeight="1" thickBot="1" x14ac:dyDescent="0.35">
      <c r="A2" s="10"/>
      <c r="B2" s="10"/>
      <c r="C2" s="10"/>
      <c r="D2" s="10"/>
      <c r="E2" s="10"/>
      <c r="F2" s="11"/>
      <c r="G2" s="159"/>
      <c r="H2" s="159"/>
      <c r="I2" s="160"/>
      <c r="J2" s="160"/>
      <c r="K2" s="160"/>
      <c r="L2" s="160"/>
      <c r="M2" s="160"/>
      <c r="N2" s="160"/>
    </row>
    <row r="3" spans="1:22" ht="39.75" customHeight="1" thickBot="1" x14ac:dyDescent="0.35">
      <c r="A3" s="49" t="s">
        <v>57</v>
      </c>
      <c r="B3" s="12" t="s">
        <v>2</v>
      </c>
      <c r="C3" s="152" t="s">
        <v>3</v>
      </c>
      <c r="D3" s="152" t="s">
        <v>4</v>
      </c>
      <c r="E3" s="152" t="s">
        <v>5</v>
      </c>
      <c r="G3" s="36"/>
      <c r="H3" s="154" t="s">
        <v>7</v>
      </c>
      <c r="I3" s="155"/>
      <c r="L3" s="156" t="s">
        <v>8</v>
      </c>
      <c r="M3" s="157"/>
      <c r="N3" s="36"/>
    </row>
    <row r="4" spans="1:22" ht="24" customHeight="1" thickBot="1" x14ac:dyDescent="0.35">
      <c r="A4" s="149" t="s">
        <v>6</v>
      </c>
      <c r="B4" s="14" t="s">
        <v>36</v>
      </c>
      <c r="C4" s="153"/>
      <c r="D4" s="153"/>
      <c r="E4" s="153"/>
      <c r="H4" s="72" t="s">
        <v>11</v>
      </c>
      <c r="I4" s="56"/>
      <c r="L4" s="72" t="s">
        <v>11</v>
      </c>
      <c r="M4" s="56"/>
      <c r="N4" s="36"/>
      <c r="O4" s="104"/>
      <c r="P4" s="104"/>
      <c r="Q4" s="104"/>
      <c r="R4" s="104"/>
      <c r="S4" s="104"/>
      <c r="T4" s="104"/>
      <c r="U4" s="104"/>
      <c r="V4" s="104"/>
    </row>
    <row r="5" spans="1:22" ht="15.6" x14ac:dyDescent="0.3">
      <c r="A5" s="150"/>
      <c r="B5" s="15" t="s">
        <v>37</v>
      </c>
      <c r="C5" s="16">
        <v>17</v>
      </c>
      <c r="D5" s="59"/>
      <c r="E5" s="17">
        <f>D5*C5</f>
        <v>0</v>
      </c>
      <c r="H5" s="52" t="s">
        <v>13</v>
      </c>
      <c r="I5" s="57"/>
      <c r="L5" s="52" t="s">
        <v>13</v>
      </c>
      <c r="M5" s="57"/>
      <c r="N5" s="36"/>
      <c r="O5" s="104"/>
      <c r="P5" s="104"/>
      <c r="Q5" s="161"/>
      <c r="R5" s="161"/>
      <c r="S5" s="161"/>
      <c r="T5" s="161"/>
      <c r="U5" s="161"/>
      <c r="V5" s="161"/>
    </row>
    <row r="6" spans="1:22" x14ac:dyDescent="0.3">
      <c r="A6" s="150"/>
      <c r="B6" s="15" t="s">
        <v>38</v>
      </c>
      <c r="C6" s="19">
        <v>19</v>
      </c>
      <c r="D6" s="60"/>
      <c r="E6" s="20">
        <f t="shared" ref="E6:E13" si="0">D6*C6</f>
        <v>0</v>
      </c>
      <c r="H6" s="52" t="s">
        <v>16</v>
      </c>
      <c r="I6" s="57"/>
      <c r="L6" s="52" t="s">
        <v>16</v>
      </c>
      <c r="M6" s="57"/>
      <c r="N6" s="36"/>
      <c r="O6" s="104"/>
      <c r="P6" s="104"/>
      <c r="Q6" s="105"/>
      <c r="R6" s="105"/>
      <c r="S6" s="104"/>
      <c r="T6" s="104"/>
      <c r="U6" s="105"/>
      <c r="V6" s="105"/>
    </row>
    <row r="7" spans="1:22" ht="15.6" thickBot="1" x14ac:dyDescent="0.35">
      <c r="A7" s="151"/>
      <c r="B7" s="15" t="s">
        <v>39</v>
      </c>
      <c r="C7" s="19">
        <v>26</v>
      </c>
      <c r="D7" s="60"/>
      <c r="E7" s="20">
        <f t="shared" si="0"/>
        <v>0</v>
      </c>
      <c r="H7" s="52" t="s">
        <v>58</v>
      </c>
      <c r="I7" s="58"/>
      <c r="L7" s="52" t="s">
        <v>58</v>
      </c>
      <c r="M7" s="22">
        <f>I7</f>
        <v>0</v>
      </c>
      <c r="N7" s="36"/>
      <c r="O7" s="104"/>
      <c r="P7" s="104"/>
      <c r="Q7" s="106"/>
      <c r="R7" s="106"/>
      <c r="S7" s="104"/>
      <c r="T7" s="104"/>
      <c r="U7" s="106"/>
      <c r="V7" s="106"/>
    </row>
    <row r="8" spans="1:22" ht="16.5" customHeight="1" thickBot="1" x14ac:dyDescent="0.35">
      <c r="A8" s="52" t="s">
        <v>9</v>
      </c>
      <c r="B8" s="76" t="s">
        <v>33</v>
      </c>
      <c r="C8" s="19">
        <v>13</v>
      </c>
      <c r="D8" s="60"/>
      <c r="E8" s="20">
        <f t="shared" si="0"/>
        <v>0</v>
      </c>
      <c r="H8" s="127" t="s">
        <v>56</v>
      </c>
      <c r="I8" s="23">
        <f>(I4*I5*I6)*(1+I7)</f>
        <v>0</v>
      </c>
      <c r="L8" s="127" t="s">
        <v>56</v>
      </c>
      <c r="M8" s="23">
        <f>(M4*M5*M6)*(1+M7)</f>
        <v>0</v>
      </c>
      <c r="N8" s="36"/>
      <c r="O8" s="104"/>
      <c r="P8" s="107"/>
      <c r="Q8" s="108"/>
      <c r="R8" s="108"/>
      <c r="S8" s="104"/>
      <c r="T8" s="107"/>
      <c r="U8" s="108"/>
      <c r="V8" s="108"/>
    </row>
    <row r="9" spans="1:22" ht="15" customHeight="1" thickBot="1" x14ac:dyDescent="0.35">
      <c r="A9" s="52" t="s">
        <v>12</v>
      </c>
      <c r="B9" s="24" t="s">
        <v>15</v>
      </c>
      <c r="C9" s="19">
        <v>0.4</v>
      </c>
      <c r="D9" s="60"/>
      <c r="E9" s="20">
        <f t="shared" si="0"/>
        <v>0</v>
      </c>
      <c r="N9" s="36"/>
      <c r="O9" s="104"/>
      <c r="P9" s="109"/>
      <c r="Q9" s="165"/>
      <c r="R9" s="165"/>
      <c r="S9" s="104"/>
      <c r="T9" s="110"/>
      <c r="U9" s="165"/>
      <c r="V9" s="165"/>
    </row>
    <row r="10" spans="1:22" ht="16.2" thickBot="1" x14ac:dyDescent="0.35">
      <c r="A10" s="52" t="s">
        <v>14</v>
      </c>
      <c r="B10" s="15" t="s">
        <v>43</v>
      </c>
      <c r="C10" s="19">
        <v>2.5</v>
      </c>
      <c r="D10" s="60"/>
      <c r="E10" s="20">
        <f t="shared" si="0"/>
        <v>0</v>
      </c>
      <c r="H10" s="134" t="s">
        <v>60</v>
      </c>
      <c r="I10" s="135"/>
      <c r="J10" s="135"/>
      <c r="K10" s="135"/>
      <c r="L10" s="135"/>
      <c r="M10" s="136"/>
      <c r="N10" s="36"/>
      <c r="O10" s="104"/>
      <c r="P10" s="107"/>
      <c r="Q10" s="111"/>
      <c r="R10" s="111"/>
      <c r="S10" s="104"/>
      <c r="T10" s="107"/>
      <c r="U10" s="111"/>
      <c r="V10" s="111"/>
    </row>
    <row r="11" spans="1:22" ht="14.4" thickBot="1" x14ac:dyDescent="0.35">
      <c r="A11" s="52" t="s">
        <v>17</v>
      </c>
      <c r="B11" s="15" t="s">
        <v>44</v>
      </c>
      <c r="C11" s="19">
        <v>2.5</v>
      </c>
      <c r="D11" s="60"/>
      <c r="E11" s="20">
        <f t="shared" si="0"/>
        <v>0</v>
      </c>
      <c r="H11" s="139" t="s">
        <v>63</v>
      </c>
      <c r="I11" s="139"/>
      <c r="L11" s="139" t="s">
        <v>63</v>
      </c>
      <c r="M11" s="139"/>
      <c r="N11" s="36"/>
    </row>
    <row r="12" spans="1:22" ht="16.5" customHeight="1" thickBot="1" x14ac:dyDescent="0.35">
      <c r="A12" s="52" t="s">
        <v>18</v>
      </c>
      <c r="B12" s="76" t="s">
        <v>52</v>
      </c>
      <c r="C12" s="19">
        <v>2</v>
      </c>
      <c r="D12" s="60"/>
      <c r="E12" s="20">
        <f t="shared" si="0"/>
        <v>0</v>
      </c>
      <c r="H12" s="140">
        <v>8</v>
      </c>
      <c r="I12" s="141"/>
      <c r="L12" s="140">
        <v>8</v>
      </c>
      <c r="M12" s="141"/>
      <c r="N12" s="36"/>
    </row>
    <row r="13" spans="1:22" ht="15.75" customHeight="1" thickBot="1" x14ac:dyDescent="0.35">
      <c r="A13" s="52" t="s">
        <v>19</v>
      </c>
      <c r="B13" s="15" t="s">
        <v>26</v>
      </c>
      <c r="C13" s="43">
        <v>0.1</v>
      </c>
      <c r="D13" s="62"/>
      <c r="E13" s="44">
        <f t="shared" si="0"/>
        <v>0</v>
      </c>
      <c r="G13" s="79"/>
      <c r="H13" s="93" t="s">
        <v>65</v>
      </c>
      <c r="I13" s="95"/>
      <c r="K13" s="79"/>
      <c r="L13" s="93" t="s">
        <v>65</v>
      </c>
      <c r="M13" s="98"/>
      <c r="N13" s="36"/>
    </row>
    <row r="14" spans="1:22" ht="16.5" customHeight="1" thickBot="1" x14ac:dyDescent="0.35">
      <c r="A14" s="32"/>
      <c r="B14" s="32"/>
      <c r="C14" s="45" t="s">
        <v>32</v>
      </c>
      <c r="D14" s="45">
        <f>SUM(D5:D13)</f>
        <v>0</v>
      </c>
      <c r="E14" s="45">
        <f>SUM(E5:E13)</f>
        <v>0</v>
      </c>
      <c r="F14" s="7"/>
      <c r="G14" s="27" t="s">
        <v>27</v>
      </c>
      <c r="H14" s="142">
        <f>(H12*1.2*E14)/12</f>
        <v>0</v>
      </c>
      <c r="I14" s="143"/>
      <c r="K14" s="27" t="s">
        <v>27</v>
      </c>
      <c r="L14" s="144">
        <f>(L12*1.2*E14)/12</f>
        <v>0</v>
      </c>
      <c r="M14" s="145"/>
    </row>
    <row r="15" spans="1:22" ht="15.6" thickBot="1" x14ac:dyDescent="0.35">
      <c r="A15" s="7"/>
      <c r="B15" s="7"/>
      <c r="C15" s="7"/>
      <c r="D15" s="163"/>
      <c r="E15" s="163"/>
      <c r="F15" s="163"/>
      <c r="G15" s="28" t="s">
        <v>53</v>
      </c>
      <c r="H15" s="146" t="e">
        <f>H14/I13</f>
        <v>#DIV/0!</v>
      </c>
      <c r="I15" s="147"/>
      <c r="K15" s="28" t="s">
        <v>53</v>
      </c>
      <c r="L15" s="146" t="e">
        <f>L14/M13</f>
        <v>#DIV/0!</v>
      </c>
      <c r="M15" s="147"/>
    </row>
    <row r="16" spans="1:22" x14ac:dyDescent="0.3">
      <c r="A16" s="7"/>
      <c r="B16" s="36"/>
      <c r="C16" s="36"/>
      <c r="D16" s="164"/>
      <c r="E16" s="164"/>
      <c r="F16" s="164"/>
      <c r="G16" s="36"/>
      <c r="H16" s="36"/>
      <c r="I16" s="36"/>
      <c r="J16" s="36"/>
      <c r="K16" s="36"/>
      <c r="L16" s="36"/>
      <c r="M16" s="36"/>
    </row>
    <row r="17" spans="1:13" ht="12.75" customHeight="1" x14ac:dyDescent="0.3">
      <c r="A17" s="162" t="s">
        <v>35</v>
      </c>
      <c r="B17" s="162"/>
      <c r="C17" s="162"/>
      <c r="D17" s="162"/>
      <c r="G17" s="36"/>
      <c r="H17" s="137" t="e">
        <f>I8-H15</f>
        <v>#DIV/0!</v>
      </c>
      <c r="I17" s="138"/>
      <c r="J17" s="46"/>
      <c r="K17" s="46"/>
      <c r="L17" s="137" t="e">
        <f>M8-L15</f>
        <v>#DIV/0!</v>
      </c>
      <c r="M17" s="138"/>
    </row>
    <row r="18" spans="1:13" x14ac:dyDescent="0.3">
      <c r="A18" s="162"/>
      <c r="B18" s="162"/>
      <c r="C18" s="162"/>
      <c r="D18" s="162"/>
      <c r="L18" s="7"/>
    </row>
    <row r="19" spans="1:13" x14ac:dyDescent="0.3">
      <c r="L19" s="7"/>
    </row>
    <row r="20" spans="1:13" x14ac:dyDescent="0.3">
      <c r="L20" s="7"/>
    </row>
    <row r="21" spans="1:13" x14ac:dyDescent="0.3">
      <c r="L21" s="7"/>
    </row>
    <row r="22" spans="1:13" x14ac:dyDescent="0.3">
      <c r="L22" s="7"/>
    </row>
    <row r="23" spans="1:13" x14ac:dyDescent="0.3">
      <c r="L23" s="7"/>
    </row>
  </sheetData>
  <sheetProtection algorithmName="SHA-512" hashValue="0a/jsGVuPdJxOKG/PNNIFSr0hfs7J61+n9pFaPcWmA5ftC0DBgYX4z7W2Z9jipNPn7ifvGEHfEaFNNhbWFHyjA==" saltValue="/EgiR9OwKF5rBuAgn49Cew==" spinCount="100000" sheet="1" objects="1" scenarios="1"/>
  <mergeCells count="26">
    <mergeCell ref="A17:D18"/>
    <mergeCell ref="D15:F15"/>
    <mergeCell ref="D16:F16"/>
    <mergeCell ref="Q9:R9"/>
    <mergeCell ref="U9:V9"/>
    <mergeCell ref="D3:D4"/>
    <mergeCell ref="E3:E4"/>
    <mergeCell ref="H3:I3"/>
    <mergeCell ref="L3:M3"/>
    <mergeCell ref="Q5:V5"/>
    <mergeCell ref="A1:M1"/>
    <mergeCell ref="H17:I17"/>
    <mergeCell ref="L17:M17"/>
    <mergeCell ref="H10:M10"/>
    <mergeCell ref="H11:I11"/>
    <mergeCell ref="L11:M11"/>
    <mergeCell ref="H12:I12"/>
    <mergeCell ref="L12:M12"/>
    <mergeCell ref="H14:I14"/>
    <mergeCell ref="L14:M14"/>
    <mergeCell ref="H15:I15"/>
    <mergeCell ref="L15:M15"/>
    <mergeCell ref="A4:A7"/>
    <mergeCell ref="G2:H2"/>
    <mergeCell ref="I2:N2"/>
    <mergeCell ref="C3:C4"/>
  </mergeCells>
  <conditionalFormatting sqref="H17 L17">
    <cfRule type="cellIs" dxfId="7" priority="3" operator="lessThan">
      <formula>0</formula>
    </cfRule>
    <cfRule type="cellIs" dxfId="6" priority="4" operator="greaterThan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"/>
  <sheetViews>
    <sheetView workbookViewId="0">
      <selection activeCell="R32" sqref="R32"/>
    </sheetView>
  </sheetViews>
  <sheetFormatPr defaultColWidth="9.109375" defaultRowHeight="13.8" x14ac:dyDescent="0.3"/>
  <cols>
    <col min="1" max="1" width="3" style="8" customWidth="1"/>
    <col min="2" max="2" width="28.88671875" style="8" customWidth="1"/>
    <col min="3" max="3" width="13.44140625" style="8" customWidth="1"/>
    <col min="4" max="4" width="8.6640625" style="8" customWidth="1"/>
    <col min="5" max="5" width="14" style="8" customWidth="1"/>
    <col min="6" max="6" width="2.109375" style="8" customWidth="1"/>
    <col min="7" max="7" width="6.109375" style="8" customWidth="1"/>
    <col min="8" max="9" width="11.109375" style="8" customWidth="1"/>
    <col min="10" max="10" width="2.109375" style="8" customWidth="1"/>
    <col min="11" max="11" width="6.109375" style="8" customWidth="1"/>
    <col min="12" max="13" width="11.109375" style="8" customWidth="1"/>
    <col min="14" max="14" width="4.33203125" style="8" bestFit="1" customWidth="1"/>
    <col min="15" max="15" width="15.88671875" style="8" customWidth="1"/>
    <col min="16" max="16" width="10.6640625" style="8" bestFit="1" customWidth="1"/>
    <col min="17" max="17" width="9.6640625" style="8" customWidth="1"/>
    <col min="18" max="18" width="12.33203125" style="8" customWidth="1"/>
    <col min="19" max="19" width="13.44140625" style="8" bestFit="1" customWidth="1"/>
    <col min="20" max="20" width="10.6640625" style="8" bestFit="1" customWidth="1"/>
    <col min="21" max="16384" width="9.109375" style="8"/>
  </cols>
  <sheetData>
    <row r="1" spans="1:22" ht="15" customHeight="1" thickBot="1" x14ac:dyDescent="0.35">
      <c r="A1" s="130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10"/>
      <c r="O1" s="10"/>
    </row>
    <row r="2" spans="1:22" ht="15" customHeight="1" thickBot="1" x14ac:dyDescent="0.35">
      <c r="A2" s="10"/>
      <c r="B2" s="10"/>
      <c r="C2" s="10"/>
      <c r="D2" s="10"/>
      <c r="E2" s="10"/>
      <c r="F2" s="11"/>
      <c r="G2" s="159"/>
      <c r="H2" s="159"/>
      <c r="I2" s="160"/>
      <c r="J2" s="160"/>
      <c r="K2" s="160"/>
      <c r="L2" s="160"/>
      <c r="M2" s="160"/>
      <c r="N2" s="160"/>
    </row>
    <row r="3" spans="1:22" ht="39.75" customHeight="1" thickBot="1" x14ac:dyDescent="0.35">
      <c r="A3" s="49" t="s">
        <v>57</v>
      </c>
      <c r="B3" s="12" t="s">
        <v>2</v>
      </c>
      <c r="C3" s="152" t="s">
        <v>3</v>
      </c>
      <c r="D3" s="152" t="s">
        <v>4</v>
      </c>
      <c r="E3" s="152" t="s">
        <v>5</v>
      </c>
      <c r="G3" s="36"/>
      <c r="H3" s="154" t="s">
        <v>7</v>
      </c>
      <c r="I3" s="155"/>
      <c r="J3" s="36"/>
      <c r="K3" s="36"/>
      <c r="L3" s="156" t="s">
        <v>8</v>
      </c>
      <c r="M3" s="157"/>
      <c r="N3" s="36"/>
      <c r="O3" s="36"/>
      <c r="P3" s="167"/>
      <c r="Q3" s="167"/>
      <c r="R3" s="167"/>
      <c r="S3" s="167"/>
      <c r="T3" s="36"/>
    </row>
    <row r="4" spans="1:22" ht="24" customHeight="1" thickBot="1" x14ac:dyDescent="0.35">
      <c r="A4" s="149" t="s">
        <v>6</v>
      </c>
      <c r="B4" s="14" t="s">
        <v>36</v>
      </c>
      <c r="C4" s="153"/>
      <c r="D4" s="153"/>
      <c r="E4" s="153"/>
      <c r="H4" s="124" t="s">
        <v>34</v>
      </c>
      <c r="I4" s="63"/>
      <c r="J4" s="125"/>
      <c r="K4" s="125"/>
      <c r="L4" s="72" t="s">
        <v>34</v>
      </c>
      <c r="M4" s="56"/>
      <c r="N4" s="36"/>
      <c r="O4" s="36"/>
      <c r="P4" s="167"/>
      <c r="Q4" s="167"/>
      <c r="R4" s="167"/>
      <c r="S4" s="167"/>
      <c r="T4" s="36"/>
    </row>
    <row r="5" spans="1:22" ht="14.4" thickBot="1" x14ac:dyDescent="0.35">
      <c r="A5" s="150"/>
      <c r="B5" s="15" t="s">
        <v>37</v>
      </c>
      <c r="C5" s="16">
        <v>17</v>
      </c>
      <c r="D5" s="59"/>
      <c r="E5" s="17">
        <f>D5*C5</f>
        <v>0</v>
      </c>
      <c r="H5" s="52" t="s">
        <v>16</v>
      </c>
      <c r="I5" s="64"/>
      <c r="J5" s="125"/>
      <c r="K5" s="125"/>
      <c r="L5" s="52" t="s">
        <v>16</v>
      </c>
      <c r="M5" s="64"/>
      <c r="N5" s="36"/>
      <c r="O5" s="167"/>
      <c r="P5" s="167"/>
      <c r="Q5" s="36"/>
      <c r="R5" s="36"/>
      <c r="S5" s="167"/>
      <c r="T5" s="167"/>
      <c r="U5" s="36"/>
      <c r="V5" s="36"/>
    </row>
    <row r="6" spans="1:22" ht="15.6" thickBot="1" x14ac:dyDescent="0.35">
      <c r="A6" s="150"/>
      <c r="B6" s="15" t="s">
        <v>38</v>
      </c>
      <c r="C6" s="19">
        <v>19</v>
      </c>
      <c r="D6" s="60"/>
      <c r="E6" s="20">
        <f t="shared" ref="E6:E13" si="0">D6*C6</f>
        <v>0</v>
      </c>
      <c r="H6" s="127" t="s">
        <v>56</v>
      </c>
      <c r="I6" s="126">
        <f>3.14159265359*(I4*I4)*I5</f>
        <v>0</v>
      </c>
      <c r="J6" s="125"/>
      <c r="K6" s="125"/>
      <c r="L6" s="127" t="s">
        <v>56</v>
      </c>
      <c r="M6" s="126">
        <f>3.14159265359*(M4*M4)*M5</f>
        <v>0</v>
      </c>
      <c r="N6" s="36"/>
      <c r="O6" s="36"/>
      <c r="P6" s="42"/>
      <c r="Q6" s="36"/>
      <c r="R6" s="36"/>
      <c r="S6" s="36"/>
      <c r="T6" s="42"/>
      <c r="U6" s="36"/>
      <c r="V6" s="36"/>
    </row>
    <row r="7" spans="1:22" ht="16.2" thickBot="1" x14ac:dyDescent="0.35">
      <c r="A7" s="151"/>
      <c r="B7" s="15" t="s">
        <v>39</v>
      </c>
      <c r="C7" s="19">
        <v>26</v>
      </c>
      <c r="D7" s="60"/>
      <c r="E7" s="20">
        <f t="shared" si="0"/>
        <v>0</v>
      </c>
      <c r="N7" s="36"/>
      <c r="O7" s="36"/>
      <c r="P7" s="36"/>
      <c r="Q7" s="168"/>
      <c r="R7" s="168"/>
      <c r="S7" s="168"/>
      <c r="T7" s="168"/>
      <c r="U7" s="168"/>
      <c r="V7" s="168"/>
    </row>
    <row r="8" spans="1:22" ht="16.5" customHeight="1" thickBot="1" x14ac:dyDescent="0.35">
      <c r="A8" s="52" t="s">
        <v>9</v>
      </c>
      <c r="B8" s="76" t="s">
        <v>33</v>
      </c>
      <c r="C8" s="19">
        <v>13</v>
      </c>
      <c r="D8" s="60"/>
      <c r="E8" s="20">
        <f t="shared" si="0"/>
        <v>0</v>
      </c>
      <c r="H8" s="134" t="s">
        <v>60</v>
      </c>
      <c r="I8" s="135"/>
      <c r="J8" s="135"/>
      <c r="K8" s="135"/>
      <c r="L8" s="135"/>
      <c r="M8" s="136"/>
      <c r="N8" s="36"/>
      <c r="O8" s="36"/>
      <c r="P8" s="36"/>
      <c r="Q8" s="101"/>
      <c r="R8" s="101"/>
      <c r="S8" s="36"/>
      <c r="T8" s="36"/>
      <c r="U8" s="101"/>
      <c r="V8" s="101"/>
    </row>
    <row r="9" spans="1:22" ht="15" customHeight="1" thickBot="1" x14ac:dyDescent="0.35">
      <c r="A9" s="52" t="s">
        <v>12</v>
      </c>
      <c r="B9" s="24" t="s">
        <v>15</v>
      </c>
      <c r="C9" s="19">
        <v>0.4</v>
      </c>
      <c r="D9" s="60"/>
      <c r="E9" s="20">
        <f t="shared" si="0"/>
        <v>0</v>
      </c>
      <c r="H9" s="139" t="s">
        <v>63</v>
      </c>
      <c r="I9" s="139"/>
      <c r="L9" s="139" t="s">
        <v>63</v>
      </c>
      <c r="M9" s="139"/>
      <c r="N9" s="36"/>
      <c r="O9" s="36"/>
      <c r="P9" s="36"/>
      <c r="Q9" s="73"/>
      <c r="R9" s="73"/>
      <c r="S9" s="36"/>
      <c r="T9" s="36"/>
      <c r="U9" s="73"/>
      <c r="V9" s="73"/>
    </row>
    <row r="10" spans="1:22" ht="14.4" thickBot="1" x14ac:dyDescent="0.35">
      <c r="A10" s="52" t="s">
        <v>14</v>
      </c>
      <c r="B10" s="15" t="s">
        <v>43</v>
      </c>
      <c r="C10" s="19">
        <v>2.5</v>
      </c>
      <c r="D10" s="60"/>
      <c r="E10" s="20">
        <f t="shared" si="0"/>
        <v>0</v>
      </c>
      <c r="H10" s="140">
        <v>8</v>
      </c>
      <c r="I10" s="141"/>
      <c r="L10" s="140">
        <v>8</v>
      </c>
      <c r="M10" s="141"/>
      <c r="N10" s="36"/>
      <c r="O10" s="36"/>
      <c r="P10" s="37"/>
      <c r="Q10" s="102"/>
      <c r="R10" s="102"/>
      <c r="S10" s="36"/>
      <c r="T10" s="37"/>
      <c r="U10" s="102"/>
      <c r="V10" s="102"/>
    </row>
    <row r="11" spans="1:22" ht="15" thickBot="1" x14ac:dyDescent="0.35">
      <c r="A11" s="52" t="s">
        <v>17</v>
      </c>
      <c r="B11" s="15" t="s">
        <v>44</v>
      </c>
      <c r="C11" s="19">
        <v>2.5</v>
      </c>
      <c r="D11" s="60"/>
      <c r="E11" s="20">
        <f t="shared" si="0"/>
        <v>0</v>
      </c>
      <c r="G11" s="79"/>
      <c r="H11" s="93" t="s">
        <v>65</v>
      </c>
      <c r="I11" s="95"/>
      <c r="K11" s="79"/>
      <c r="L11" s="93" t="s">
        <v>65</v>
      </c>
      <c r="M11" s="129"/>
      <c r="N11" s="36"/>
      <c r="O11" s="36"/>
      <c r="P11" s="103"/>
      <c r="Q11" s="166"/>
      <c r="R11" s="166"/>
      <c r="S11" s="36"/>
      <c r="T11" s="103"/>
      <c r="U11" s="166"/>
      <c r="V11" s="166"/>
    </row>
    <row r="12" spans="1:22" ht="16.5" customHeight="1" x14ac:dyDescent="0.3">
      <c r="A12" s="52" t="s">
        <v>18</v>
      </c>
      <c r="B12" s="76" t="s">
        <v>52</v>
      </c>
      <c r="C12" s="19">
        <v>2</v>
      </c>
      <c r="D12" s="60"/>
      <c r="E12" s="20">
        <f t="shared" si="0"/>
        <v>0</v>
      </c>
      <c r="G12" s="27" t="s">
        <v>27</v>
      </c>
      <c r="H12" s="142">
        <f>(H10*1.2*E14)/12</f>
        <v>0</v>
      </c>
      <c r="I12" s="143"/>
      <c r="K12" s="27" t="s">
        <v>27</v>
      </c>
      <c r="L12" s="144">
        <f>(L10*1.2*E14)/12</f>
        <v>0</v>
      </c>
      <c r="M12" s="145"/>
      <c r="N12" s="36"/>
      <c r="O12" s="36"/>
      <c r="P12" s="37"/>
      <c r="Q12" s="47"/>
      <c r="R12" s="47"/>
      <c r="S12" s="36"/>
      <c r="T12" s="37"/>
      <c r="U12" s="47"/>
      <c r="V12" s="47"/>
    </row>
    <row r="13" spans="1:22" ht="15.75" customHeight="1" thickBot="1" x14ac:dyDescent="0.35">
      <c r="A13" s="52" t="s">
        <v>19</v>
      </c>
      <c r="B13" s="15" t="s">
        <v>26</v>
      </c>
      <c r="C13" s="43">
        <v>0.1</v>
      </c>
      <c r="D13" s="62"/>
      <c r="E13" s="44">
        <f t="shared" si="0"/>
        <v>0</v>
      </c>
      <c r="G13" s="28" t="s">
        <v>53</v>
      </c>
      <c r="H13" s="146" t="e">
        <f>H12/I11</f>
        <v>#DIV/0!</v>
      </c>
      <c r="I13" s="147"/>
      <c r="K13" s="28" t="s">
        <v>53</v>
      </c>
      <c r="L13" s="146" t="e">
        <f>L12/M11</f>
        <v>#DIV/0!</v>
      </c>
      <c r="M13" s="147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4.4" thickBot="1" x14ac:dyDescent="0.35">
      <c r="A14" s="32"/>
      <c r="B14" s="32"/>
      <c r="C14" s="45" t="s">
        <v>32</v>
      </c>
      <c r="D14" s="45">
        <f>SUM(D5:D13)</f>
        <v>0</v>
      </c>
      <c r="E14" s="45">
        <f>E5+E6+E7+E8+E9+E10+E11+E12+E13</f>
        <v>0</v>
      </c>
      <c r="G14" s="36"/>
      <c r="H14" s="36"/>
      <c r="I14" s="36"/>
      <c r="J14" s="36"/>
      <c r="K14" s="36"/>
      <c r="L14" s="36"/>
      <c r="M14" s="36"/>
      <c r="N14" s="36"/>
    </row>
    <row r="15" spans="1:22" ht="15" customHeight="1" x14ac:dyDescent="0.3">
      <c r="A15" s="32"/>
      <c r="B15" s="32"/>
      <c r="C15" s="34"/>
      <c r="D15" s="34"/>
      <c r="E15" s="34"/>
      <c r="G15" s="36"/>
      <c r="H15" s="137" t="e">
        <f>I6-H13</f>
        <v>#DIV/0!</v>
      </c>
      <c r="I15" s="138"/>
      <c r="J15" s="46"/>
      <c r="K15" s="46"/>
      <c r="L15" s="137" t="e">
        <f>M6-L13</f>
        <v>#DIV/0!</v>
      </c>
      <c r="M15" s="138"/>
      <c r="N15" s="36"/>
    </row>
    <row r="16" spans="1:22" x14ac:dyDescent="0.3">
      <c r="A16" s="162" t="s">
        <v>35</v>
      </c>
      <c r="B16" s="162"/>
      <c r="C16" s="162"/>
      <c r="D16" s="162"/>
      <c r="N16" s="37"/>
    </row>
    <row r="17" spans="14:20" x14ac:dyDescent="0.3">
      <c r="N17" s="37"/>
      <c r="O17" s="47"/>
      <c r="P17" s="47"/>
      <c r="Q17" s="36"/>
      <c r="R17" s="37"/>
      <c r="S17" s="47"/>
      <c r="T17" s="47"/>
    </row>
    <row r="18" spans="14:20" x14ac:dyDescent="0.3">
      <c r="N18" s="37"/>
      <c r="O18" s="47"/>
      <c r="P18" s="47"/>
      <c r="Q18" s="36"/>
      <c r="R18" s="37"/>
      <c r="S18" s="47"/>
      <c r="T18" s="47"/>
    </row>
    <row r="19" spans="14:20" x14ac:dyDescent="0.3">
      <c r="N19" s="37"/>
      <c r="O19" s="47"/>
      <c r="P19" s="47"/>
      <c r="Q19" s="36"/>
      <c r="R19" s="37"/>
      <c r="S19" s="47"/>
      <c r="T19" s="47"/>
    </row>
    <row r="20" spans="14:20" x14ac:dyDescent="0.3">
      <c r="N20" s="37"/>
      <c r="O20" s="47"/>
      <c r="P20" s="47"/>
      <c r="Q20" s="36"/>
      <c r="R20" s="37"/>
      <c r="S20" s="47"/>
      <c r="T20" s="47"/>
    </row>
    <row r="21" spans="14:20" x14ac:dyDescent="0.3">
      <c r="N21" s="37"/>
      <c r="O21" s="47"/>
      <c r="P21" s="47"/>
      <c r="Q21" s="36"/>
      <c r="R21" s="37"/>
      <c r="S21" s="47"/>
      <c r="T21" s="47"/>
    </row>
    <row r="22" spans="14:20" x14ac:dyDescent="0.3">
      <c r="N22" s="37"/>
      <c r="O22" s="47"/>
      <c r="P22" s="47"/>
      <c r="Q22" s="36"/>
      <c r="R22" s="37"/>
      <c r="S22" s="47"/>
      <c r="T22" s="47"/>
    </row>
  </sheetData>
  <sheetProtection algorithmName="SHA-512" hashValue="JnxTsTBcxT5+ZRa3/emEVNaGKHpcre2F49Xdl6oTlqndH5aqg3pN55zqtVtWyDU6o7AMRFf9mtQzu6zNVGJ2qA==" saltValue="zD7y76RfuAe4A4kNUyzZ7Q==" spinCount="100000" sheet="1" objects="1" scenarios="1"/>
  <mergeCells count="27">
    <mergeCell ref="A1:M1"/>
    <mergeCell ref="A16:D16"/>
    <mergeCell ref="A4:A7"/>
    <mergeCell ref="G2:H2"/>
    <mergeCell ref="I2:N2"/>
    <mergeCell ref="H12:I12"/>
    <mergeCell ref="L12:M12"/>
    <mergeCell ref="U11:V11"/>
    <mergeCell ref="S5:T5"/>
    <mergeCell ref="P3:S4"/>
    <mergeCell ref="C3:C4"/>
    <mergeCell ref="D3:D4"/>
    <mergeCell ref="E3:E4"/>
    <mergeCell ref="O5:P5"/>
    <mergeCell ref="Q7:V7"/>
    <mergeCell ref="H3:I3"/>
    <mergeCell ref="L3:M3"/>
    <mergeCell ref="H8:M8"/>
    <mergeCell ref="H9:I9"/>
    <mergeCell ref="L9:M9"/>
    <mergeCell ref="H10:I10"/>
    <mergeCell ref="L10:M10"/>
    <mergeCell ref="H13:I13"/>
    <mergeCell ref="L13:M13"/>
    <mergeCell ref="H15:I15"/>
    <mergeCell ref="L15:M15"/>
    <mergeCell ref="Q11:R11"/>
  </mergeCells>
  <conditionalFormatting sqref="H15 L15"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2"/>
  <sheetViews>
    <sheetView workbookViewId="0">
      <selection activeCell="S28" sqref="S28"/>
    </sheetView>
  </sheetViews>
  <sheetFormatPr defaultColWidth="9.109375" defaultRowHeight="13.8" x14ac:dyDescent="0.3"/>
  <cols>
    <col min="1" max="1" width="3" style="8" customWidth="1"/>
    <col min="2" max="2" width="28.88671875" style="8" customWidth="1"/>
    <col min="3" max="3" width="13.44140625" style="8" customWidth="1"/>
    <col min="4" max="4" width="8.33203125" style="8" customWidth="1"/>
    <col min="5" max="5" width="14" style="8" customWidth="1"/>
    <col min="6" max="6" width="2.5546875" style="8" customWidth="1"/>
    <col min="7" max="7" width="11.44140625" style="8" customWidth="1"/>
    <col min="8" max="8" width="8.88671875" style="8" customWidth="1"/>
    <col min="9" max="9" width="8.44140625" style="8" customWidth="1"/>
    <col min="10" max="10" width="2.33203125" style="8" customWidth="1"/>
    <col min="11" max="11" width="11.44140625" style="8" customWidth="1"/>
    <col min="12" max="12" width="8.6640625" style="8" customWidth="1"/>
    <col min="13" max="13" width="8.44140625" style="8" customWidth="1"/>
    <col min="14" max="14" width="2.88671875" style="8" customWidth="1"/>
    <col min="15" max="15" width="4.33203125" style="8" bestFit="1" customWidth="1"/>
    <col min="16" max="16" width="13.44140625" style="8" bestFit="1" customWidth="1"/>
    <col min="17" max="16384" width="9.109375" style="8"/>
  </cols>
  <sheetData>
    <row r="1" spans="1:22" ht="15" customHeight="1" thickBot="1" x14ac:dyDescent="0.35">
      <c r="A1" s="130" t="s">
        <v>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22" ht="15" customHeight="1" thickBot="1" x14ac:dyDescent="0.35">
      <c r="A2" s="10"/>
      <c r="B2" s="10"/>
      <c r="C2" s="10"/>
      <c r="D2" s="10"/>
      <c r="E2" s="10"/>
      <c r="F2" s="11"/>
      <c r="G2" s="159"/>
      <c r="H2" s="159"/>
      <c r="I2" s="160"/>
      <c r="J2" s="160"/>
      <c r="K2" s="160"/>
      <c r="L2" s="160"/>
    </row>
    <row r="3" spans="1:22" ht="29.25" customHeight="1" thickBot="1" x14ac:dyDescent="0.35">
      <c r="A3" s="51" t="s">
        <v>1</v>
      </c>
      <c r="B3" s="12" t="s">
        <v>2</v>
      </c>
      <c r="C3" s="152" t="s">
        <v>3</v>
      </c>
      <c r="D3" s="152" t="s">
        <v>4</v>
      </c>
      <c r="E3" s="152" t="s">
        <v>5</v>
      </c>
      <c r="F3" s="36"/>
      <c r="G3" s="176" t="s">
        <v>7</v>
      </c>
      <c r="H3" s="177"/>
      <c r="I3" s="178"/>
      <c r="K3" s="176" t="s">
        <v>8</v>
      </c>
      <c r="L3" s="177"/>
      <c r="M3" s="178"/>
    </row>
    <row r="4" spans="1:22" ht="26.25" customHeight="1" thickBot="1" x14ac:dyDescent="0.35">
      <c r="A4" s="149" t="s">
        <v>6</v>
      </c>
      <c r="B4" s="14" t="s">
        <v>36</v>
      </c>
      <c r="C4" s="153"/>
      <c r="D4" s="153"/>
      <c r="E4" s="153"/>
      <c r="F4" s="36"/>
      <c r="G4" s="68" t="s">
        <v>59</v>
      </c>
      <c r="H4" s="112" t="s">
        <v>67</v>
      </c>
      <c r="I4" s="112" t="s">
        <v>68</v>
      </c>
      <c r="K4" s="68" t="s">
        <v>59</v>
      </c>
      <c r="L4" s="112" t="s">
        <v>67</v>
      </c>
      <c r="M4" s="115" t="s">
        <v>68</v>
      </c>
    </row>
    <row r="5" spans="1:22" x14ac:dyDescent="0.3">
      <c r="A5" s="150"/>
      <c r="B5" s="15" t="s">
        <v>37</v>
      </c>
      <c r="C5" s="16">
        <v>17</v>
      </c>
      <c r="D5" s="59"/>
      <c r="E5" s="17">
        <f>D5*C5</f>
        <v>0</v>
      </c>
      <c r="F5" s="36"/>
      <c r="G5" s="70" t="s">
        <v>11</v>
      </c>
      <c r="H5" s="67"/>
      <c r="I5" s="113"/>
      <c r="K5" s="70" t="s">
        <v>11</v>
      </c>
      <c r="L5" s="66"/>
      <c r="M5" s="116">
        <f>I5</f>
        <v>0</v>
      </c>
    </row>
    <row r="6" spans="1:22" ht="14.4" thickBot="1" x14ac:dyDescent="0.35">
      <c r="A6" s="150"/>
      <c r="B6" s="15" t="s">
        <v>38</v>
      </c>
      <c r="C6" s="19">
        <v>19</v>
      </c>
      <c r="D6" s="60"/>
      <c r="E6" s="20">
        <f t="shared" ref="E6:E13" si="0">D6*C6</f>
        <v>0</v>
      </c>
      <c r="F6" s="36"/>
      <c r="G6" s="69" t="s">
        <v>13</v>
      </c>
      <c r="H6" s="65"/>
      <c r="I6" s="114"/>
      <c r="K6" s="69" t="s">
        <v>13</v>
      </c>
      <c r="L6" s="74"/>
      <c r="M6" s="117">
        <f>I6</f>
        <v>0</v>
      </c>
    </row>
    <row r="7" spans="1:22" ht="14.4" thickBot="1" x14ac:dyDescent="0.35">
      <c r="A7" s="151"/>
      <c r="B7" s="15" t="s">
        <v>39</v>
      </c>
      <c r="C7" s="19">
        <v>26</v>
      </c>
      <c r="D7" s="60"/>
      <c r="E7" s="20">
        <f t="shared" si="0"/>
        <v>0</v>
      </c>
      <c r="F7" s="36"/>
      <c r="G7" s="69" t="s">
        <v>16</v>
      </c>
      <c r="H7" s="179"/>
      <c r="I7" s="180"/>
      <c r="K7" s="69" t="s">
        <v>16</v>
      </c>
      <c r="L7" s="174"/>
      <c r="M7" s="175"/>
    </row>
    <row r="8" spans="1:22" ht="16.5" customHeight="1" thickBot="1" x14ac:dyDescent="0.35">
      <c r="A8" s="52" t="s">
        <v>9</v>
      </c>
      <c r="B8" s="76" t="s">
        <v>33</v>
      </c>
      <c r="C8" s="19">
        <v>13</v>
      </c>
      <c r="D8" s="60"/>
      <c r="E8" s="20">
        <f t="shared" si="0"/>
        <v>0</v>
      </c>
      <c r="F8" s="36"/>
      <c r="G8" s="128" t="s">
        <v>56</v>
      </c>
      <c r="H8" s="172">
        <f>H7/3*((H5*H6)+(SQRT((H5*H6)*(I5*I6)))+(I5*I6))</f>
        <v>0</v>
      </c>
      <c r="I8" s="173"/>
      <c r="J8" s="119"/>
      <c r="K8" s="128" t="s">
        <v>56</v>
      </c>
      <c r="L8" s="172">
        <f>L7/3*((L5*L6)+(SQRT((L5*L6)*(M5*M6)))+(M5*M6))</f>
        <v>0</v>
      </c>
      <c r="M8" s="173"/>
    </row>
    <row r="9" spans="1:22" ht="14.4" thickBot="1" x14ac:dyDescent="0.35">
      <c r="A9" s="52" t="s">
        <v>12</v>
      </c>
      <c r="B9" s="24" t="s">
        <v>15</v>
      </c>
      <c r="C9" s="19">
        <v>0.4</v>
      </c>
      <c r="D9" s="60"/>
      <c r="E9" s="20">
        <f t="shared" si="0"/>
        <v>0</v>
      </c>
      <c r="P9" s="36"/>
      <c r="Q9" s="36"/>
      <c r="R9" s="36"/>
      <c r="S9" s="36"/>
      <c r="T9" s="36"/>
      <c r="U9" s="36"/>
      <c r="V9" s="36"/>
    </row>
    <row r="10" spans="1:22" ht="16.2" thickBot="1" x14ac:dyDescent="0.35">
      <c r="A10" s="52" t="s">
        <v>14</v>
      </c>
      <c r="B10" s="15" t="s">
        <v>43</v>
      </c>
      <c r="C10" s="19">
        <v>2.5</v>
      </c>
      <c r="D10" s="60"/>
      <c r="E10" s="20">
        <f t="shared" si="0"/>
        <v>0</v>
      </c>
      <c r="G10" s="134" t="s">
        <v>60</v>
      </c>
      <c r="H10" s="135"/>
      <c r="I10" s="135"/>
      <c r="J10" s="135"/>
      <c r="K10" s="135"/>
      <c r="L10" s="135"/>
      <c r="M10" s="136"/>
      <c r="P10" s="169"/>
      <c r="Q10" s="169"/>
      <c r="R10" s="169"/>
      <c r="S10" s="169"/>
      <c r="T10" s="169"/>
      <c r="U10" s="169"/>
      <c r="V10" s="169"/>
    </row>
    <row r="11" spans="1:22" ht="14.4" thickBot="1" x14ac:dyDescent="0.35">
      <c r="A11" s="52" t="s">
        <v>17</v>
      </c>
      <c r="B11" s="15" t="s">
        <v>44</v>
      </c>
      <c r="C11" s="19">
        <v>2.5</v>
      </c>
      <c r="D11" s="60"/>
      <c r="E11" s="20">
        <f t="shared" si="0"/>
        <v>0</v>
      </c>
      <c r="H11" s="170" t="s">
        <v>63</v>
      </c>
      <c r="I11" s="170"/>
      <c r="L11" s="170" t="s">
        <v>63</v>
      </c>
      <c r="M11" s="170"/>
      <c r="P11" s="36"/>
      <c r="Q11" s="101"/>
      <c r="R11" s="101"/>
      <c r="S11" s="36"/>
      <c r="T11" s="36"/>
      <c r="U11" s="101"/>
      <c r="V11" s="101"/>
    </row>
    <row r="12" spans="1:22" ht="16.5" customHeight="1" thickBot="1" x14ac:dyDescent="0.35">
      <c r="A12" s="52" t="s">
        <v>18</v>
      </c>
      <c r="B12" s="76" t="s">
        <v>52</v>
      </c>
      <c r="C12" s="19">
        <v>2</v>
      </c>
      <c r="D12" s="60"/>
      <c r="E12" s="20">
        <f t="shared" si="0"/>
        <v>0</v>
      </c>
      <c r="H12" s="140">
        <v>8</v>
      </c>
      <c r="I12" s="141"/>
      <c r="L12" s="140">
        <v>8</v>
      </c>
      <c r="M12" s="141"/>
      <c r="P12" s="36"/>
      <c r="Q12" s="73"/>
      <c r="R12" s="73"/>
      <c r="S12" s="36"/>
      <c r="T12" s="36"/>
      <c r="U12" s="73"/>
      <c r="V12" s="73"/>
    </row>
    <row r="13" spans="1:22" ht="15.75" customHeight="1" thickBot="1" x14ac:dyDescent="0.35">
      <c r="A13" s="52" t="s">
        <v>19</v>
      </c>
      <c r="B13" s="15" t="s">
        <v>26</v>
      </c>
      <c r="C13" s="43">
        <v>0.1</v>
      </c>
      <c r="D13" s="62"/>
      <c r="E13" s="44">
        <f t="shared" si="0"/>
        <v>0</v>
      </c>
      <c r="G13" s="79"/>
      <c r="H13" s="93" t="s">
        <v>65</v>
      </c>
      <c r="I13" s="95"/>
      <c r="K13" s="79"/>
      <c r="L13" s="93" t="s">
        <v>65</v>
      </c>
      <c r="M13" s="129"/>
      <c r="P13" s="120"/>
      <c r="Q13" s="121"/>
      <c r="R13" s="122"/>
      <c r="S13" s="36"/>
      <c r="T13" s="120"/>
      <c r="U13" s="121"/>
      <c r="V13" s="122"/>
    </row>
    <row r="14" spans="1:22" ht="16.5" customHeight="1" thickBot="1" x14ac:dyDescent="0.35">
      <c r="A14" s="32"/>
      <c r="B14" s="32"/>
      <c r="C14" s="45" t="s">
        <v>32</v>
      </c>
      <c r="D14" s="45">
        <f>SUM(D5:D13)</f>
        <v>0</v>
      </c>
      <c r="E14" s="45">
        <f>E5+E6+E7+E8+E9+E10+E11+E12+E13</f>
        <v>0</v>
      </c>
      <c r="G14" s="27" t="s">
        <v>27</v>
      </c>
      <c r="H14" s="142">
        <f>(H12*1.2*E14)/12</f>
        <v>0</v>
      </c>
      <c r="I14" s="143"/>
      <c r="K14" s="27" t="s">
        <v>27</v>
      </c>
      <c r="L14" s="144">
        <f>(L12*1.2*E14)/12</f>
        <v>0</v>
      </c>
      <c r="M14" s="145"/>
      <c r="P14" s="123"/>
      <c r="Q14" s="165"/>
      <c r="R14" s="165"/>
      <c r="S14" s="36"/>
      <c r="T14" s="123"/>
      <c r="U14" s="165"/>
      <c r="V14" s="165"/>
    </row>
    <row r="15" spans="1:22" ht="15" customHeight="1" thickBot="1" x14ac:dyDescent="0.35">
      <c r="A15" s="8" t="s">
        <v>35</v>
      </c>
      <c r="B15" s="50"/>
      <c r="C15" s="50"/>
      <c r="D15" s="50"/>
      <c r="E15" s="48"/>
      <c r="G15" s="28" t="s">
        <v>53</v>
      </c>
      <c r="H15" s="146" t="e">
        <f>H14/I13</f>
        <v>#DIV/0!</v>
      </c>
      <c r="I15" s="147"/>
      <c r="K15" s="28" t="s">
        <v>53</v>
      </c>
      <c r="L15" s="146" t="e">
        <f>L14/M13</f>
        <v>#DIV/0!</v>
      </c>
      <c r="M15" s="147"/>
      <c r="P15" s="37"/>
      <c r="Q15" s="47"/>
      <c r="R15" s="47"/>
      <c r="S15" s="36"/>
      <c r="T15" s="37"/>
      <c r="U15" s="47"/>
      <c r="V15" s="47"/>
    </row>
    <row r="16" spans="1:22" x14ac:dyDescent="0.3">
      <c r="E16" s="35"/>
      <c r="G16" s="36"/>
      <c r="H16" s="36"/>
      <c r="I16" s="36"/>
      <c r="K16" s="36"/>
      <c r="L16" s="36"/>
      <c r="M16" s="36"/>
      <c r="P16" s="36"/>
      <c r="Q16" s="36"/>
      <c r="R16" s="36"/>
      <c r="S16" s="36"/>
      <c r="T16" s="36"/>
      <c r="U16" s="36"/>
      <c r="V16" s="36"/>
    </row>
    <row r="17" spans="7:22" ht="15" customHeight="1" x14ac:dyDescent="0.3">
      <c r="G17" s="36"/>
      <c r="H17" s="137" t="e">
        <f>H8-H15</f>
        <v>#DIV/0!</v>
      </c>
      <c r="I17" s="171"/>
      <c r="J17" s="118"/>
      <c r="K17" s="36"/>
      <c r="L17" s="137" t="e">
        <f>L8-L15</f>
        <v>#DIV/0!</v>
      </c>
      <c r="M17" s="138"/>
      <c r="P17" s="36"/>
      <c r="Q17" s="36"/>
      <c r="R17" s="36"/>
      <c r="S17" s="36"/>
      <c r="T17" s="36"/>
      <c r="U17" s="36"/>
      <c r="V17" s="36"/>
    </row>
    <row r="22" spans="7:22" x14ac:dyDescent="0.3">
      <c r="M22" s="36"/>
    </row>
  </sheetData>
  <sheetProtection algorithmName="SHA-512" hashValue="VLJ3LMq1gWVFzyG9gix9Y7BDaWYoU5/e4BMnHKCQ3jxql8QHMEtpm4Mz+nYp3fj034shjYXFDGl/UZtE01ohQg==" saltValue="r8POKQpTWMbtMG3IQ15F2g==" spinCount="100000" sheet="1" objects="1" scenarios="1"/>
  <mergeCells count="27">
    <mergeCell ref="G3:I3"/>
    <mergeCell ref="A1:M1"/>
    <mergeCell ref="K3:M3"/>
    <mergeCell ref="C3:C4"/>
    <mergeCell ref="D3:D4"/>
    <mergeCell ref="E3:E4"/>
    <mergeCell ref="G2:H2"/>
    <mergeCell ref="I2:L2"/>
    <mergeCell ref="A4:A7"/>
    <mergeCell ref="H17:I17"/>
    <mergeCell ref="L17:M17"/>
    <mergeCell ref="L8:M8"/>
    <mergeCell ref="H8:I8"/>
    <mergeCell ref="L7:M7"/>
    <mergeCell ref="H15:I15"/>
    <mergeCell ref="L15:M15"/>
    <mergeCell ref="G10:M10"/>
    <mergeCell ref="H7:I7"/>
    <mergeCell ref="P10:V10"/>
    <mergeCell ref="U14:V14"/>
    <mergeCell ref="Q14:R14"/>
    <mergeCell ref="H11:I11"/>
    <mergeCell ref="L11:M11"/>
    <mergeCell ref="H12:I12"/>
    <mergeCell ref="L12:M12"/>
    <mergeCell ref="H14:I14"/>
    <mergeCell ref="L14:M14"/>
  </mergeCells>
  <conditionalFormatting sqref="H1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L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Cieto, Pakaišu kr.</vt:lpstr>
      <vt:lpstr>Vircas kr.</vt:lpstr>
      <vt:lpstr>Pusšķidru-šķidru TAISNSTŪRA k.</vt:lpstr>
      <vt:lpstr>Pusšķidru-šķidru CILINDRA kr.</vt:lpstr>
      <vt:lpstr>Pusšķidru-šķidru LAGŪNA kr</vt:lpstr>
    </vt:vector>
  </TitlesOfParts>
  <Company>LAD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Brunovskis</dc:creator>
  <cp:lastModifiedBy>Inga Benfelde</cp:lastModifiedBy>
  <cp:lastPrinted>2015-09-18T08:59:45Z</cp:lastPrinted>
  <dcterms:created xsi:type="dcterms:W3CDTF">2014-05-13T05:57:05Z</dcterms:created>
  <dcterms:modified xsi:type="dcterms:W3CDTF">2022-10-26T07:26:03Z</dcterms:modified>
</cp:coreProperties>
</file>