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ne.jakusenoka\Desktop\Info_VRG_04.06.2021\"/>
    </mc:Choice>
  </mc:AlternateContent>
  <bookViews>
    <workbookView xWindow="-120" yWindow="-120" windowWidth="24240" windowHeight="13140"/>
  </bookViews>
  <sheets>
    <sheet name="parejas_periods" sheetId="1" r:id="rId1"/>
    <sheet name="19.4" sheetId="3" r:id="rId2"/>
  </sheets>
  <definedNames>
    <definedName name="_xlnm.Print_Area" localSheetId="0">parejas_periods!$A$1:$G$54</definedName>
    <definedName name="Z_02708774_3BA5_44CD_B2A1_EC0166437102_.wvu.PrintArea" localSheetId="0" hidden="1">parejas_periods!$A$13:$F$54</definedName>
    <definedName name="Z_7126BCAA_6262_4584_B81A_8F5D627B0255_.wvu.PrintArea" localSheetId="0" hidden="1">parejas_periods!$A$13:$F$54</definedName>
    <definedName name="Z_7CEE6836_58DA_4A3A_9329_064799966636_.wvu.PrintArea" localSheetId="0" hidden="1">parejas_periods!$A$13:$F$54</definedName>
    <definedName name="Z_92884B6F_2AB2_42EE_B5BF_53D8825E35A0_.wvu.PrintArea" localSheetId="0" hidden="1">parejas_periods!$A$13:$F$54</definedName>
    <definedName name="Z_BA05DCC9_A8FC_47CA_8CB2_20B29A2FB281_.wvu.PrintArea" localSheetId="0" hidden="1">parejas_periods!$A$13:$F$54</definedName>
    <definedName name="Z_C244C84E_CB7E_48DB_9185_E5CB2976F9CB_.wvu.PrintArea" localSheetId="0" hidden="1">parejas_periods!$A$13:$F$54</definedName>
    <definedName name="Z_FD4F3732_0EB2_4277_BDA3_A6D20ED4C12A_.wvu.PrintArea" localSheetId="0" hidden="1">parejas_periods!$A$13:$F$54</definedName>
    <definedName name="Z_FF3D30DC_B241_4974_BEF1_A435891CAC70_.wvu.PrintArea" localSheetId="0" hidden="1">parejas_periods!$A$13:$F$54</definedName>
  </definedNames>
  <calcPr calcId="162913"/>
  <customWorkbookViews>
    <customWorkbookView name="Raimonds Blumbergs - Personal View" guid="{FF3D30DC-B241-4974-BEF1-A435891CAC70}" mergeInterval="0" personalView="1" maximized="1" windowWidth="1916" windowHeight="855" activeSheetId="1"/>
    <customWorkbookView name="zelma.aizpuriete - Personal View" guid="{02708774-3BA5-44CD-B2A1-EC0166437102}" mergeInterval="0" personalView="1" maximized="1" xWindow="-8" yWindow="-8" windowWidth="1936" windowHeight="1056" activeSheetId="1"/>
    <customWorkbookView name="Laura Storķe - Personal View" guid="{92884B6F-2AB2-42EE-B5BF-53D8825E35A0}" mergeInterval="0" personalView="1" maximized="1" windowWidth="1676" windowHeight="829" activeSheetId="1"/>
    <customWorkbookView name="Baiba Vilciņa - Personal View" guid="{BA05DCC9-A8FC-47CA-8CB2-20B29A2FB281}" mergeInterval="0" personalView="1" maximized="1" xWindow="-8" yWindow="-8" windowWidth="1696" windowHeight="1026" activeSheetId="1"/>
    <customWorkbookView name="guntag - Personal View" guid="{C244C84E-CB7E-48DB-9185-E5CB2976F9CB}" mergeInterval="0" personalView="1" maximized="1" xWindow="1" yWindow="1" windowWidth="1753" windowHeight="763" activeSheetId="1"/>
    <customWorkbookView name="Vita Lēnerte - Personal View" guid="{7126BCAA-6262-4584-B81A-8F5D627B0255}" mergeInterval="0" personalView="1" maximized="1" windowWidth="1676" windowHeight="801" activeSheetId="1"/>
    <customWorkbookView name="Dace Spīķe - Personal View" guid="{7CEE6836-58DA-4A3A-9329-064799966636}" mergeInterval="0" personalView="1" maximized="1" xWindow="-8" yWindow="-8" windowWidth="1696" windowHeight="1026" activeSheetId="3"/>
    <customWorkbookView name="Diana Krumkalna - Personal View" guid="{FD4F3732-0EB2-4277-BDA3-A6D20ED4C12A}" mergeInterval="0" personalView="1" maximized="1" windowWidth="1592" windowHeight="717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3" l="1"/>
  <c r="H31" i="3"/>
  <c r="H22" i="3"/>
  <c r="H10" i="3"/>
  <c r="H9" i="3"/>
  <c r="H4" i="3"/>
  <c r="H3" i="3"/>
  <c r="H5" i="3"/>
  <c r="H6" i="3"/>
  <c r="H7" i="3"/>
  <c r="H8" i="3"/>
  <c r="H11" i="3"/>
  <c r="H12" i="3"/>
  <c r="H13" i="3"/>
  <c r="H14" i="3"/>
  <c r="H15" i="3"/>
  <c r="H16" i="3"/>
  <c r="H17" i="3"/>
  <c r="H18" i="3"/>
  <c r="H19" i="3"/>
  <c r="H20" i="3"/>
  <c r="H21" i="3"/>
  <c r="H23" i="3"/>
  <c r="H24" i="3"/>
  <c r="H25" i="3"/>
  <c r="H26" i="3"/>
  <c r="H27" i="3"/>
  <c r="H28" i="3"/>
  <c r="H29" i="3"/>
  <c r="H30" i="3"/>
  <c r="H32" i="3"/>
  <c r="H33" i="3"/>
  <c r="H34" i="3"/>
  <c r="H35" i="3"/>
  <c r="H36" i="3"/>
  <c r="H38" i="3" l="1"/>
  <c r="C15" i="1" l="1"/>
  <c r="D9" i="1"/>
  <c r="D6" i="1"/>
  <c r="E8" i="1" s="1"/>
  <c r="D15" i="1" l="1"/>
  <c r="D18" i="1"/>
  <c r="D49" i="1" l="1"/>
  <c r="D45" i="1"/>
  <c r="D41" i="1"/>
  <c r="D37" i="1"/>
  <c r="D33" i="1"/>
  <c r="D29" i="1"/>
  <c r="D25" i="1"/>
  <c r="D21" i="1"/>
  <c r="D17" i="1"/>
  <c r="D48" i="1"/>
  <c r="D44" i="1"/>
  <c r="D40" i="1"/>
  <c r="D36" i="1"/>
  <c r="D32" i="1"/>
  <c r="D28" i="1"/>
  <c r="D24" i="1"/>
  <c r="D20" i="1"/>
  <c r="D16" i="1"/>
  <c r="D47" i="1"/>
  <c r="D43" i="1"/>
  <c r="D39" i="1"/>
  <c r="D35" i="1"/>
  <c r="D31" i="1"/>
  <c r="D27" i="1"/>
  <c r="D23" i="1"/>
  <c r="D19" i="1"/>
  <c r="D46" i="1"/>
  <c r="D42" i="1"/>
  <c r="D38" i="1"/>
  <c r="D34" i="1"/>
  <c r="D30" i="1"/>
  <c r="D26" i="1"/>
  <c r="D22" i="1"/>
  <c r="D50" i="1" l="1"/>
  <c r="D10" i="1" l="1"/>
  <c r="E11" i="1" s="1"/>
  <c r="C16" i="1" l="1"/>
  <c r="G16" i="1" s="1"/>
  <c r="C20" i="1"/>
  <c r="G20" i="1" s="1"/>
  <c r="C24" i="1"/>
  <c r="G24" i="1" s="1"/>
  <c r="C28" i="1"/>
  <c r="G28" i="1" s="1"/>
  <c r="C32" i="1"/>
  <c r="G32" i="1" s="1"/>
  <c r="C36" i="1"/>
  <c r="G36" i="1" s="1"/>
  <c r="C40" i="1"/>
  <c r="G40" i="1" s="1"/>
  <c r="C44" i="1"/>
  <c r="G44" i="1" s="1"/>
  <c r="C48" i="1"/>
  <c r="G48" i="1" s="1"/>
  <c r="G15" i="1"/>
  <c r="C35" i="1"/>
  <c r="G35" i="1" s="1"/>
  <c r="C47" i="1"/>
  <c r="G47" i="1" s="1"/>
  <c r="C17" i="1"/>
  <c r="G17" i="1" s="1"/>
  <c r="C21" i="1"/>
  <c r="G21" i="1" s="1"/>
  <c r="C25" i="1"/>
  <c r="G25" i="1" s="1"/>
  <c r="C29" i="1"/>
  <c r="G29" i="1" s="1"/>
  <c r="C33" i="1"/>
  <c r="G33" i="1" s="1"/>
  <c r="C37" i="1"/>
  <c r="G37" i="1" s="1"/>
  <c r="C41" i="1"/>
  <c r="G41" i="1" s="1"/>
  <c r="C45" i="1"/>
  <c r="G45" i="1" s="1"/>
  <c r="C49" i="1"/>
  <c r="G49" i="1" s="1"/>
  <c r="C23" i="1"/>
  <c r="G23" i="1" s="1"/>
  <c r="C27" i="1"/>
  <c r="G27" i="1" s="1"/>
  <c r="C39" i="1"/>
  <c r="G39" i="1" s="1"/>
  <c r="C18" i="1"/>
  <c r="G18" i="1" s="1"/>
  <c r="C22" i="1"/>
  <c r="G22" i="1" s="1"/>
  <c r="C26" i="1"/>
  <c r="G26" i="1" s="1"/>
  <c r="C30" i="1"/>
  <c r="G30" i="1" s="1"/>
  <c r="C34" i="1"/>
  <c r="G34" i="1" s="1"/>
  <c r="C38" i="1"/>
  <c r="G38" i="1" s="1"/>
  <c r="C42" i="1"/>
  <c r="G42" i="1" s="1"/>
  <c r="C46" i="1"/>
  <c r="G46" i="1" s="1"/>
  <c r="C19" i="1"/>
  <c r="G19" i="1" s="1"/>
  <c r="C31" i="1"/>
  <c r="G31" i="1" s="1"/>
  <c r="C43" i="1"/>
  <c r="G43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G50" i="1" l="1"/>
  <c r="C50" i="1"/>
  <c r="C38" i="3"/>
  <c r="D38" i="3"/>
  <c r="G38" i="3"/>
</calcChain>
</file>

<file path=xl/sharedStrings.xml><?xml version="1.0" encoding="utf-8"?>
<sst xmlns="http://schemas.openxmlformats.org/spreadsheetml/2006/main" count="93" uniqueCount="52">
  <si>
    <t>ELFLA</t>
  </si>
  <si>
    <t xml:space="preserve"> Atbalsta apmērs pēc darbības teritorijas, EUR</t>
  </si>
  <si>
    <t xml:space="preserve"> Atbalsta apmērs pēc iedzīvotāju skaita, EUR</t>
  </si>
  <si>
    <t xml:space="preserve"> Teritorija, km2**</t>
  </si>
  <si>
    <t xml:space="preserve"> Iedzīvotāju skaits*</t>
  </si>
  <si>
    <t>Biedrība "Cēsu rajona lauku partnerība"</t>
  </si>
  <si>
    <t>Biedrība "Darīsim paši!"</t>
  </si>
  <si>
    <t>Biedrība "Gaujas Partnerība"</t>
  </si>
  <si>
    <t>Biedrība "Kandavas Partnerība"</t>
  </si>
  <si>
    <t>Biedrība "Krāslavas rajona partnerība"</t>
  </si>
  <si>
    <t>Biedrība "Lauku partnerība Sēlija"</t>
  </si>
  <si>
    <t>Biedrība "Liepājas rajona partnerība"</t>
  </si>
  <si>
    <t>Biedrība "Partnerība "Daugavkrasts""</t>
  </si>
  <si>
    <t>Biedrība "Partnerība Laukiem un Jūrai"</t>
  </si>
  <si>
    <t>Biedrība "Pierīgas partnerība"</t>
  </si>
  <si>
    <t>Biedrība "Preiļu rajona partnerība"</t>
  </si>
  <si>
    <t>Biedrība "Rēzeknes rajona kopienu partnerība"</t>
  </si>
  <si>
    <t>Biedrība "Ropažu Garkalnes partnerība"</t>
  </si>
  <si>
    <t>Biedrība "Sateka"</t>
  </si>
  <si>
    <t>Biedrība "Stopiņu un Salaspils partnerība"</t>
  </si>
  <si>
    <t>Biedrība “Aizkraukles rajona partnerība”</t>
  </si>
  <si>
    <t>Biedrība “Balvu rajona partnerība”</t>
  </si>
  <si>
    <t>Biedrība “Daugavpils un Ilūkstes novadu partnerība “Kaimiņi””</t>
  </si>
  <si>
    <t>Biedrība ''Abulas lauku partnerība''</t>
  </si>
  <si>
    <t>Biedrība ''Alūksnes lauku partnerība''</t>
  </si>
  <si>
    <t>Biedrība ''Bauskas rajona lauku partnerība''</t>
  </si>
  <si>
    <t>Biedrība ''Dobeles rajona lauku partnerība''</t>
  </si>
  <si>
    <t>Biedrība ''Lauku partnerība ''Lielupe''''</t>
  </si>
  <si>
    <t>Biedrība ''Lauku partnerība Ziemeļgauja''</t>
  </si>
  <si>
    <t>Biedrība ''Ludzas rajona partnerība''</t>
  </si>
  <si>
    <t>Biedrība ''No Salacas līdz Rūjai''</t>
  </si>
  <si>
    <t>Nodibinājums ''Madonas novada fonds''</t>
  </si>
  <si>
    <t>Publisko un privāto partnerattiecību biedrība ''Zied zeme''</t>
  </si>
  <si>
    <t>Rīgas rajona Lauku attīstības biedrība</t>
  </si>
  <si>
    <t>Saldus rajona attīstības biedrība</t>
  </si>
  <si>
    <t>Biedrība ''Ziemeļkurzemes biznesa asociācija''</t>
  </si>
  <si>
    <t>Biedrība “Jūrkante”</t>
  </si>
  <si>
    <t>Biedrība "Vidzemes lauku partnerība “Brasla""</t>
  </si>
  <si>
    <t>BDR "Talsu rajona partnerība"</t>
  </si>
  <si>
    <t xml:space="preserve">Kopā </t>
  </si>
  <si>
    <t>Iedzīvotājus skaits uz 01.01.2015</t>
  </si>
  <si>
    <t>Teritorijas platība km2</t>
  </si>
  <si>
    <t>Finansējums uz km2</t>
  </si>
  <si>
    <t>Finansējums ELFLA</t>
  </si>
  <si>
    <t>Finansējums uz 1 iedz. Uz 01.01.2015</t>
  </si>
  <si>
    <t>Nr.</t>
  </si>
  <si>
    <t xml:space="preserve">Kopējais finansējums </t>
  </si>
  <si>
    <t>Biedrība "Jūras zeme"</t>
  </si>
  <si>
    <t>t.sk. max. 19.4</t>
  </si>
  <si>
    <t>Biedrība "Lauku Attīstības Partnerība"</t>
  </si>
  <si>
    <t>Biedrība "Ziemeļlatgales partnerība" </t>
  </si>
  <si>
    <t xml:space="preserve">Atbalsta apmēra aprēķins attīstības stratēģijas īstenošanai LAP pasākumam “Atbalsts LEADER vietējai attīstībai (sabiedrības virzīta vietējā attīstība)” pārejas periodam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</si>
</sst>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#,##0.000"/>
  </numFmts>
  <fonts count="15" x14ac:knownFonts="1"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0"/>
      <color rgb="FF000000"/>
      <name val="Arial"/>
      <family val="2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4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sz val="10"/>
      <name val="Arial"/>
      <family val="2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Calibri"/>
      <family val="2"/>
      <charset val="186"/>
    </font>
    <font>
      <sz val="11"/>
      <color rgb="FF2F373A"/>
      <name val="Times New Roman"/>
      <family val="1"/>
      <charset val="186"/>
    </font>
  </fonts>
  <fills count="1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rgb="FFBFBFB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Border="0" applyProtection="0"/>
    <xf numFmtId="0" fontId="2" fillId="0" borderId="0" applyNumberFormat="0" applyFont="0" applyBorder="0" applyProtection="0"/>
    <xf numFmtId="0" fontId="1" fillId="0" borderId="0"/>
    <xf numFmtId="0" fontId="11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5" borderId="1" xfId="0" applyFont="1" applyFill="1" applyBorder="1"/>
    <xf numFmtId="0" fontId="4" fillId="6" borderId="1" xfId="0" applyFont="1" applyFill="1" applyBorder="1"/>
    <xf numFmtId="0" fontId="4" fillId="0" borderId="0" xfId="0" applyFont="1" applyBorder="1"/>
    <xf numFmtId="0" fontId="5" fillId="0" borderId="0" xfId="0" applyFont="1" applyBorder="1"/>
    <xf numFmtId="0" fontId="5" fillId="5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Border="1" applyAlignment="1">
      <alignment wrapText="1"/>
    </xf>
    <xf numFmtId="14" fontId="6" fillId="0" borderId="0" xfId="0" applyNumberFormat="1" applyFont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8" fillId="5" borderId="1" xfId="0" applyFont="1" applyFill="1" applyBorder="1" applyAlignment="1">
      <alignment wrapText="1"/>
    </xf>
    <xf numFmtId="0" fontId="8" fillId="5" borderId="1" xfId="0" applyFont="1" applyFill="1" applyBorder="1" applyAlignment="1">
      <alignment horizontal="center" wrapText="1"/>
    </xf>
    <xf numFmtId="3" fontId="4" fillId="0" borderId="0" xfId="0" applyNumberFormat="1" applyFont="1"/>
    <xf numFmtId="164" fontId="0" fillId="0" borderId="0" xfId="0" applyNumberFormat="1"/>
    <xf numFmtId="4" fontId="4" fillId="0" borderId="0" xfId="0" applyNumberFormat="1" applyFont="1" applyBorder="1"/>
    <xf numFmtId="3" fontId="4" fillId="0" borderId="0" xfId="0" applyNumberFormat="1" applyFont="1" applyBorder="1"/>
    <xf numFmtId="0" fontId="4" fillId="11" borderId="1" xfId="0" applyFont="1" applyFill="1" applyBorder="1" applyAlignment="1">
      <alignment wrapText="1"/>
    </xf>
    <xf numFmtId="165" fontId="4" fillId="11" borderId="1" xfId="0" applyNumberFormat="1" applyFont="1" applyFill="1" applyBorder="1"/>
    <xf numFmtId="164" fontId="4" fillId="11" borderId="1" xfId="0" applyNumberFormat="1" applyFont="1" applyFill="1" applyBorder="1"/>
    <xf numFmtId="4" fontId="4" fillId="11" borderId="1" xfId="0" applyNumberFormat="1" applyFont="1" applyFill="1" applyBorder="1"/>
    <xf numFmtId="4" fontId="5" fillId="12" borderId="1" xfId="0" applyNumberFormat="1" applyFont="1" applyFill="1" applyBorder="1"/>
    <xf numFmtId="165" fontId="5" fillId="12" borderId="1" xfId="0" applyNumberFormat="1" applyFont="1" applyFill="1" applyBorder="1"/>
    <xf numFmtId="4" fontId="5" fillId="13" borderId="1" xfId="0" applyNumberFormat="1" applyFont="1" applyFill="1" applyBorder="1"/>
    <xf numFmtId="4" fontId="5" fillId="6" borderId="1" xfId="0" applyNumberFormat="1" applyFont="1" applyFill="1" applyBorder="1"/>
    <xf numFmtId="0" fontId="4" fillId="6" borderId="1" xfId="0" applyFont="1" applyFill="1" applyBorder="1" applyAlignment="1">
      <alignment wrapText="1"/>
    </xf>
    <xf numFmtId="165" fontId="4" fillId="6" borderId="1" xfId="0" applyNumberFormat="1" applyFont="1" applyFill="1" applyBorder="1"/>
    <xf numFmtId="4" fontId="4" fillId="6" borderId="1" xfId="0" applyNumberFormat="1" applyFont="1" applyFill="1" applyBorder="1"/>
    <xf numFmtId="164" fontId="4" fillId="6" borderId="1" xfId="0" applyNumberFormat="1" applyFont="1" applyFill="1" applyBorder="1"/>
    <xf numFmtId="4" fontId="5" fillId="11" borderId="1" xfId="0" applyNumberFormat="1" applyFont="1" applyFill="1" applyBorder="1"/>
    <xf numFmtId="0" fontId="4" fillId="11" borderId="1" xfId="0" applyFont="1" applyFill="1" applyBorder="1"/>
    <xf numFmtId="0" fontId="4" fillId="10" borderId="1" xfId="0" applyFont="1" applyFill="1" applyBorder="1"/>
    <xf numFmtId="0" fontId="4" fillId="10" borderId="1" xfId="0" applyFont="1" applyFill="1" applyBorder="1" applyAlignment="1">
      <alignment wrapText="1"/>
    </xf>
    <xf numFmtId="165" fontId="4" fillId="10" borderId="1" xfId="0" applyNumberFormat="1" applyFont="1" applyFill="1" applyBorder="1"/>
    <xf numFmtId="164" fontId="4" fillId="10" borderId="1" xfId="0" applyNumberFormat="1" applyFont="1" applyFill="1" applyBorder="1"/>
    <xf numFmtId="4" fontId="4" fillId="10" borderId="1" xfId="0" applyNumberFormat="1" applyFont="1" applyFill="1" applyBorder="1"/>
    <xf numFmtId="4" fontId="5" fillId="10" borderId="1" xfId="0" applyNumberFormat="1" applyFont="1" applyFill="1" applyBorder="1"/>
    <xf numFmtId="0" fontId="5" fillId="0" borderId="0" xfId="0" applyFont="1" applyAlignment="1">
      <alignment horizontal="center"/>
    </xf>
    <xf numFmtId="4" fontId="7" fillId="4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4" fontId="5" fillId="9" borderId="1" xfId="0" applyNumberFormat="1" applyFont="1" applyFill="1" applyBorder="1" applyAlignment="1">
      <alignment horizontal="center"/>
    </xf>
    <xf numFmtId="4" fontId="5" fillId="7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5" fillId="8" borderId="1" xfId="0" applyFont="1" applyFill="1" applyBorder="1"/>
    <xf numFmtId="0" fontId="12" fillId="5" borderId="1" xfId="0" applyFont="1" applyFill="1" applyBorder="1" applyAlignment="1">
      <alignment wrapText="1"/>
    </xf>
    <xf numFmtId="4" fontId="13" fillId="13" borderId="1" xfId="0" applyNumberFormat="1" applyFont="1" applyFill="1" applyBorder="1"/>
    <xf numFmtId="0" fontId="14" fillId="0" borderId="0" xfId="0" applyFont="1"/>
    <xf numFmtId="0" fontId="7" fillId="0" borderId="1" xfId="0" applyFont="1" applyBorder="1" applyAlignment="1">
      <alignment horizontal="left"/>
    </xf>
    <xf numFmtId="0" fontId="9" fillId="0" borderId="0" xfId="0" applyFont="1" applyAlignment="1">
      <alignment horizontal="center"/>
    </xf>
    <xf numFmtId="9" fontId="7" fillId="0" borderId="1" xfId="0" applyNumberFormat="1" applyFont="1" applyBorder="1" applyAlignment="1">
      <alignment horizontal="right"/>
    </xf>
    <xf numFmtId="9" fontId="7" fillId="0" borderId="1" xfId="0" applyNumberFormat="1" applyFont="1" applyBorder="1" applyAlignment="1">
      <alignment horizontal="left"/>
    </xf>
    <xf numFmtId="0" fontId="10" fillId="0" borderId="0" xfId="0" applyFont="1" applyAlignment="1">
      <alignment horizontal="center" wrapText="1"/>
    </xf>
  </cellXfs>
  <cellStyles count="6">
    <cellStyle name="Normal" xfId="0" builtinId="0" customBuiltin="1"/>
    <cellStyle name="Normal 2" xfId="1"/>
    <cellStyle name="Normal 2 2" xfId="4"/>
    <cellStyle name="Normal 3" xfId="2"/>
    <cellStyle name="Normal 4" xfId="3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view="pageBreakPreview" zoomScaleNormal="100" zoomScaleSheetLayoutView="100" workbookViewId="0">
      <selection activeCell="O8" sqref="O8"/>
    </sheetView>
  </sheetViews>
  <sheetFormatPr defaultColWidth="9.109375" defaultRowHeight="21.75" customHeight="1" x14ac:dyDescent="0.25"/>
  <cols>
    <col min="1" max="1" width="4" style="1" customWidth="1"/>
    <col min="2" max="2" width="35.6640625" style="10" customWidth="1"/>
    <col min="3" max="3" width="16.44140625" style="43" customWidth="1"/>
    <col min="4" max="4" width="15.109375" style="8" customWidth="1"/>
    <col min="5" max="5" width="11.88671875" style="8" customWidth="1"/>
    <col min="6" max="6" width="14.109375" style="8" customWidth="1"/>
    <col min="7" max="7" width="20.109375" style="43" customWidth="1"/>
    <col min="8" max="8" width="18.33203125" style="1" customWidth="1"/>
    <col min="9" max="9" width="13.88671875" style="1" customWidth="1"/>
    <col min="10" max="16384" width="9.109375" style="1"/>
  </cols>
  <sheetData>
    <row r="1" spans="1:9" ht="21.75" customHeight="1" x14ac:dyDescent="0.35">
      <c r="B1" s="66"/>
      <c r="C1" s="66"/>
      <c r="D1" s="66"/>
      <c r="E1" s="66"/>
      <c r="F1" s="66"/>
      <c r="G1" s="57"/>
      <c r="H1" s="5"/>
      <c r="I1" s="5"/>
    </row>
    <row r="2" spans="1:9" ht="21.75" customHeight="1" x14ac:dyDescent="0.25">
      <c r="B2" s="9"/>
      <c r="C2" s="8"/>
      <c r="G2" s="57"/>
      <c r="H2" s="21"/>
      <c r="I2" s="5"/>
    </row>
    <row r="3" spans="1:9" ht="52.5" customHeight="1" x14ac:dyDescent="0.3">
      <c r="A3" s="69" t="s">
        <v>51</v>
      </c>
      <c r="B3" s="69"/>
      <c r="C3" s="69"/>
      <c r="D3" s="69"/>
      <c r="E3" s="69"/>
      <c r="F3" s="69"/>
      <c r="G3" s="69"/>
      <c r="H3" s="21"/>
      <c r="I3" s="5"/>
    </row>
    <row r="4" spans="1:9" ht="21.75" customHeight="1" x14ac:dyDescent="0.25">
      <c r="B4" s="14"/>
      <c r="G4" s="57"/>
      <c r="H4" s="21"/>
      <c r="I4" s="5"/>
    </row>
    <row r="5" spans="1:9" ht="21.75" customHeight="1" x14ac:dyDescent="0.25">
      <c r="A5" s="65" t="s">
        <v>43</v>
      </c>
      <c r="B5" s="65"/>
      <c r="C5" s="65"/>
      <c r="D5" s="44">
        <v>19038968</v>
      </c>
      <c r="G5" s="57"/>
      <c r="H5" s="21"/>
      <c r="I5" s="5"/>
    </row>
    <row r="6" spans="1:9" ht="21.75" customHeight="1" x14ac:dyDescent="0.25">
      <c r="A6" s="67">
        <v>0.5</v>
      </c>
      <c r="B6" s="67"/>
      <c r="C6" s="67"/>
      <c r="D6" s="45">
        <f>D5/2</f>
        <v>9519484</v>
      </c>
      <c r="G6" s="57"/>
      <c r="H6" s="21"/>
      <c r="I6" s="21"/>
    </row>
    <row r="7" spans="1:9" ht="21.75" customHeight="1" x14ac:dyDescent="0.25">
      <c r="A7" s="68" t="s">
        <v>40</v>
      </c>
      <c r="B7" s="68"/>
      <c r="C7" s="68"/>
      <c r="D7" s="46">
        <v>964909</v>
      </c>
      <c r="G7" s="58"/>
      <c r="H7" s="6"/>
      <c r="I7" s="5"/>
    </row>
    <row r="8" spans="1:9" ht="21.75" customHeight="1" x14ac:dyDescent="0.25">
      <c r="A8" s="65" t="s">
        <v>44</v>
      </c>
      <c r="B8" s="65"/>
      <c r="C8" s="65"/>
      <c r="D8" s="47">
        <v>9.8656805900000002</v>
      </c>
      <c r="E8" s="8">
        <f>D6/D7</f>
        <v>9.8656805978594875</v>
      </c>
      <c r="G8" s="57"/>
      <c r="H8" s="5"/>
      <c r="I8" s="22"/>
    </row>
    <row r="9" spans="1:9" ht="21.75" customHeight="1" x14ac:dyDescent="0.25">
      <c r="A9" s="67">
        <v>0.5</v>
      </c>
      <c r="B9" s="67"/>
      <c r="C9" s="67"/>
      <c r="D9" s="45">
        <f>D5/2</f>
        <v>9519484</v>
      </c>
      <c r="E9" s="48"/>
      <c r="H9" s="19"/>
    </row>
    <row r="10" spans="1:9" ht="21.75" customHeight="1" x14ac:dyDescent="0.25">
      <c r="A10" s="65" t="s">
        <v>41</v>
      </c>
      <c r="B10" s="65"/>
      <c r="C10" s="65"/>
      <c r="D10" s="45">
        <f>63695.907</f>
        <v>63695.906999999999</v>
      </c>
      <c r="H10" s="19"/>
    </row>
    <row r="11" spans="1:9" ht="21.75" customHeight="1" x14ac:dyDescent="0.25">
      <c r="A11" s="65" t="s">
        <v>42</v>
      </c>
      <c r="B11" s="65"/>
      <c r="C11" s="65"/>
      <c r="D11" s="47">
        <v>149.45205000000001</v>
      </c>
      <c r="E11" s="8">
        <f>D9/D10</f>
        <v>149.45205191912882</v>
      </c>
    </row>
    <row r="12" spans="1:9" ht="21.75" customHeight="1" x14ac:dyDescent="0.25">
      <c r="H12" s="19"/>
    </row>
    <row r="14" spans="1:9" ht="45.75" customHeight="1" x14ac:dyDescent="0.25">
      <c r="A14" s="3" t="s">
        <v>45</v>
      </c>
      <c r="B14" s="7" t="s">
        <v>0</v>
      </c>
      <c r="C14" s="18" t="s">
        <v>1</v>
      </c>
      <c r="D14" s="18" t="s">
        <v>2</v>
      </c>
      <c r="E14" s="18" t="s">
        <v>3</v>
      </c>
      <c r="F14" s="18" t="s">
        <v>4</v>
      </c>
      <c r="G14" s="59" t="s">
        <v>46</v>
      </c>
    </row>
    <row r="15" spans="1:9" ht="21.75" customHeight="1" x14ac:dyDescent="0.25">
      <c r="A15" s="2">
        <v>1</v>
      </c>
      <c r="B15" s="11" t="s">
        <v>5</v>
      </c>
      <c r="C15" s="49">
        <f>ROUND((E15*$D$11),2)</f>
        <v>394612.89</v>
      </c>
      <c r="D15" s="49">
        <f>ROUND((F15*$D$8),2)</f>
        <v>316619.28999999998</v>
      </c>
      <c r="E15" s="50">
        <v>2640.3980000000001</v>
      </c>
      <c r="F15" s="51">
        <v>32093</v>
      </c>
      <c r="G15" s="60">
        <f>C15+D15</f>
        <v>711232.17999999993</v>
      </c>
    </row>
    <row r="16" spans="1:9" ht="21.75" customHeight="1" x14ac:dyDescent="0.25">
      <c r="A16" s="2">
        <f t="shared" ref="A16:A49" si="0">A15+1</f>
        <v>2</v>
      </c>
      <c r="B16" s="11" t="s">
        <v>6</v>
      </c>
      <c r="C16" s="49">
        <f t="shared" ref="C16:C49" si="1">ROUND((E16*$D$11),2)</f>
        <v>373832.48</v>
      </c>
      <c r="D16" s="49">
        <f t="shared" ref="D16:D49" si="2">ROUND((F16*$D$8),2)</f>
        <v>322440.03999999998</v>
      </c>
      <c r="E16" s="50">
        <v>2501.3540000000003</v>
      </c>
      <c r="F16" s="51">
        <v>32683</v>
      </c>
      <c r="G16" s="60">
        <f t="shared" ref="G16:G49" si="3">C16+D16</f>
        <v>696272.52</v>
      </c>
    </row>
    <row r="17" spans="1:7" ht="21.75" customHeight="1" x14ac:dyDescent="0.25">
      <c r="A17" s="2">
        <f t="shared" si="0"/>
        <v>3</v>
      </c>
      <c r="B17" s="11" t="s">
        <v>7</v>
      </c>
      <c r="C17" s="49">
        <f t="shared" si="1"/>
        <v>24321.38</v>
      </c>
      <c r="D17" s="49">
        <f t="shared" si="2"/>
        <v>105700.9</v>
      </c>
      <c r="E17" s="50">
        <v>162.73699999999999</v>
      </c>
      <c r="F17" s="51">
        <v>10714</v>
      </c>
      <c r="G17" s="60">
        <f t="shared" si="3"/>
        <v>130022.28</v>
      </c>
    </row>
    <row r="18" spans="1:7" ht="21.75" customHeight="1" x14ac:dyDescent="0.25">
      <c r="A18" s="2">
        <f t="shared" si="0"/>
        <v>4</v>
      </c>
      <c r="B18" s="11" t="s">
        <v>8</v>
      </c>
      <c r="C18" s="49">
        <f t="shared" si="1"/>
        <v>181825.46</v>
      </c>
      <c r="D18" s="49">
        <f t="shared" si="2"/>
        <v>159518.19</v>
      </c>
      <c r="E18" s="50">
        <v>1216.614</v>
      </c>
      <c r="F18" s="51">
        <v>16169</v>
      </c>
      <c r="G18" s="60">
        <f t="shared" si="3"/>
        <v>341343.65</v>
      </c>
    </row>
    <row r="19" spans="1:7" ht="21.75" customHeight="1" x14ac:dyDescent="0.25">
      <c r="A19" s="2">
        <f t="shared" si="0"/>
        <v>5</v>
      </c>
      <c r="B19" s="11" t="s">
        <v>9</v>
      </c>
      <c r="C19" s="49">
        <f t="shared" si="1"/>
        <v>341479.25</v>
      </c>
      <c r="D19" s="49">
        <f t="shared" si="2"/>
        <v>279336.88</v>
      </c>
      <c r="E19" s="50">
        <v>2284.875</v>
      </c>
      <c r="F19" s="51">
        <v>28314</v>
      </c>
      <c r="G19" s="60">
        <f t="shared" si="3"/>
        <v>620816.13</v>
      </c>
    </row>
    <row r="20" spans="1:7" ht="21.75" customHeight="1" x14ac:dyDescent="0.25">
      <c r="A20" s="2">
        <f t="shared" si="0"/>
        <v>6</v>
      </c>
      <c r="B20" s="11" t="s">
        <v>10</v>
      </c>
      <c r="C20" s="49">
        <f t="shared" si="1"/>
        <v>443335.61</v>
      </c>
      <c r="D20" s="49">
        <f t="shared" si="2"/>
        <v>225460.4</v>
      </c>
      <c r="E20" s="50">
        <v>2966.4069999999992</v>
      </c>
      <c r="F20" s="51">
        <v>22853</v>
      </c>
      <c r="G20" s="60">
        <f t="shared" si="3"/>
        <v>668796.01</v>
      </c>
    </row>
    <row r="21" spans="1:7" ht="21.75" customHeight="1" x14ac:dyDescent="0.25">
      <c r="A21" s="16">
        <f t="shared" si="0"/>
        <v>7</v>
      </c>
      <c r="B21" s="15" t="s">
        <v>11</v>
      </c>
      <c r="C21" s="49">
        <f t="shared" si="1"/>
        <v>536344.25</v>
      </c>
      <c r="D21" s="49">
        <f t="shared" si="2"/>
        <v>391263.03</v>
      </c>
      <c r="E21" s="50">
        <v>3588.7379999999998</v>
      </c>
      <c r="F21" s="51">
        <v>39659</v>
      </c>
      <c r="G21" s="60">
        <f t="shared" si="3"/>
        <v>927607.28</v>
      </c>
    </row>
    <row r="22" spans="1:7" ht="21.75" customHeight="1" x14ac:dyDescent="0.25">
      <c r="A22" s="16">
        <f t="shared" si="0"/>
        <v>8</v>
      </c>
      <c r="B22" s="15" t="s">
        <v>12</v>
      </c>
      <c r="C22" s="49">
        <f t="shared" si="1"/>
        <v>41119.64</v>
      </c>
      <c r="D22" s="49">
        <f t="shared" si="2"/>
        <v>224819.13</v>
      </c>
      <c r="E22" s="50">
        <v>275.13600000000002</v>
      </c>
      <c r="F22" s="51">
        <v>22788</v>
      </c>
      <c r="G22" s="60">
        <f t="shared" si="3"/>
        <v>265938.77</v>
      </c>
    </row>
    <row r="23" spans="1:7" ht="21.75" customHeight="1" x14ac:dyDescent="0.25">
      <c r="A23" s="16">
        <f t="shared" si="0"/>
        <v>9</v>
      </c>
      <c r="B23" s="15" t="s">
        <v>13</v>
      </c>
      <c r="C23" s="49">
        <f t="shared" si="1"/>
        <v>181511.16</v>
      </c>
      <c r="D23" s="49">
        <f t="shared" si="2"/>
        <v>156607.81</v>
      </c>
      <c r="E23" s="50">
        <v>1214.511</v>
      </c>
      <c r="F23" s="51">
        <v>15874</v>
      </c>
      <c r="G23" s="60">
        <f t="shared" si="3"/>
        <v>338118.97</v>
      </c>
    </row>
    <row r="24" spans="1:7" ht="21.75" customHeight="1" x14ac:dyDescent="0.25">
      <c r="A24" s="16">
        <f t="shared" si="0"/>
        <v>10</v>
      </c>
      <c r="B24" s="15" t="s">
        <v>14</v>
      </c>
      <c r="C24" s="49">
        <f t="shared" si="1"/>
        <v>96433.64</v>
      </c>
      <c r="D24" s="49">
        <f t="shared" si="2"/>
        <v>478219.14</v>
      </c>
      <c r="E24" s="50">
        <v>645.24800000000005</v>
      </c>
      <c r="F24" s="51">
        <v>48473</v>
      </c>
      <c r="G24" s="60">
        <f t="shared" si="3"/>
        <v>574652.78</v>
      </c>
    </row>
    <row r="25" spans="1:7" ht="21.75" customHeight="1" x14ac:dyDescent="0.25">
      <c r="A25" s="16">
        <f t="shared" si="0"/>
        <v>11</v>
      </c>
      <c r="B25" s="15" t="s">
        <v>15</v>
      </c>
      <c r="C25" s="49">
        <f t="shared" si="1"/>
        <v>303529.03999999998</v>
      </c>
      <c r="D25" s="49">
        <f t="shared" si="2"/>
        <v>330391.78000000003</v>
      </c>
      <c r="E25" s="50">
        <v>2030.9460000000001</v>
      </c>
      <c r="F25" s="51">
        <v>33489</v>
      </c>
      <c r="G25" s="60">
        <f t="shared" si="3"/>
        <v>633920.82000000007</v>
      </c>
    </row>
    <row r="26" spans="1:7" ht="30" customHeight="1" x14ac:dyDescent="0.25">
      <c r="A26" s="16">
        <f t="shared" si="0"/>
        <v>12</v>
      </c>
      <c r="B26" s="15" t="s">
        <v>16</v>
      </c>
      <c r="C26" s="49">
        <f t="shared" si="1"/>
        <v>418879.42</v>
      </c>
      <c r="D26" s="49">
        <f t="shared" si="2"/>
        <v>357808.5</v>
      </c>
      <c r="E26" s="50">
        <v>2802.7680000000009</v>
      </c>
      <c r="F26" s="51">
        <v>36268</v>
      </c>
      <c r="G26" s="60">
        <f t="shared" si="3"/>
        <v>776687.91999999993</v>
      </c>
    </row>
    <row r="27" spans="1:7" ht="21.75" customHeight="1" x14ac:dyDescent="0.25">
      <c r="A27" s="16">
        <f t="shared" si="0"/>
        <v>13</v>
      </c>
      <c r="B27" s="15" t="s">
        <v>17</v>
      </c>
      <c r="C27" s="49">
        <f t="shared" si="1"/>
        <v>71395.64</v>
      </c>
      <c r="D27" s="49">
        <f t="shared" si="2"/>
        <v>147570.85</v>
      </c>
      <c r="E27" s="50">
        <v>477.71600000000001</v>
      </c>
      <c r="F27" s="51">
        <v>14958</v>
      </c>
      <c r="G27" s="60">
        <f t="shared" si="3"/>
        <v>218966.49</v>
      </c>
    </row>
    <row r="28" spans="1:7" ht="21.75" customHeight="1" x14ac:dyDescent="0.25">
      <c r="A28" s="16">
        <f t="shared" si="0"/>
        <v>14</v>
      </c>
      <c r="B28" s="15" t="s">
        <v>18</v>
      </c>
      <c r="C28" s="49">
        <f t="shared" si="1"/>
        <v>279504.78000000003</v>
      </c>
      <c r="D28" s="49">
        <f t="shared" si="2"/>
        <v>230314.31</v>
      </c>
      <c r="E28" s="50">
        <v>1870.1970000000001</v>
      </c>
      <c r="F28" s="51">
        <v>23345</v>
      </c>
      <c r="G28" s="60">
        <f t="shared" si="3"/>
        <v>509819.09</v>
      </c>
    </row>
    <row r="29" spans="1:7" ht="21.75" customHeight="1" x14ac:dyDescent="0.25">
      <c r="A29" s="16">
        <f t="shared" si="0"/>
        <v>15</v>
      </c>
      <c r="B29" s="15" t="s">
        <v>19</v>
      </c>
      <c r="C29" s="49">
        <f t="shared" si="1"/>
        <v>24475.61</v>
      </c>
      <c r="D29" s="49">
        <f t="shared" si="2"/>
        <v>156696.6</v>
      </c>
      <c r="E29" s="50">
        <v>163.76900000000001</v>
      </c>
      <c r="F29" s="51">
        <v>15883</v>
      </c>
      <c r="G29" s="60">
        <f t="shared" si="3"/>
        <v>181172.21000000002</v>
      </c>
    </row>
    <row r="30" spans="1:7" ht="21.75" customHeight="1" x14ac:dyDescent="0.25">
      <c r="A30" s="16">
        <f t="shared" si="0"/>
        <v>16</v>
      </c>
      <c r="B30" s="15" t="s">
        <v>20</v>
      </c>
      <c r="C30" s="49">
        <f t="shared" si="1"/>
        <v>382612.04</v>
      </c>
      <c r="D30" s="49">
        <f t="shared" si="2"/>
        <v>357492.8</v>
      </c>
      <c r="E30" s="50">
        <v>2560.0989999999997</v>
      </c>
      <c r="F30" s="51">
        <v>36236</v>
      </c>
      <c r="G30" s="60">
        <f t="shared" si="3"/>
        <v>740104.84</v>
      </c>
    </row>
    <row r="31" spans="1:7" ht="21.75" customHeight="1" x14ac:dyDescent="0.25">
      <c r="A31" s="16">
        <f t="shared" si="0"/>
        <v>17</v>
      </c>
      <c r="B31" s="64" t="s">
        <v>50</v>
      </c>
      <c r="C31" s="49">
        <f t="shared" si="1"/>
        <v>355419.09</v>
      </c>
      <c r="D31" s="49">
        <f t="shared" si="2"/>
        <v>232780.73</v>
      </c>
      <c r="E31" s="50">
        <v>2378.1479999999997</v>
      </c>
      <c r="F31" s="51">
        <v>23595</v>
      </c>
      <c r="G31" s="60">
        <f t="shared" si="3"/>
        <v>588199.82000000007</v>
      </c>
    </row>
    <row r="32" spans="1:7" ht="21.75" customHeight="1" x14ac:dyDescent="0.25">
      <c r="A32" s="16">
        <f t="shared" si="0"/>
        <v>18</v>
      </c>
      <c r="B32" s="15" t="s">
        <v>22</v>
      </c>
      <c r="C32" s="49">
        <f t="shared" si="1"/>
        <v>376407.54</v>
      </c>
      <c r="D32" s="49">
        <f t="shared" si="2"/>
        <v>333164.03000000003</v>
      </c>
      <c r="E32" s="50">
        <v>2518.5840000000007</v>
      </c>
      <c r="F32" s="51">
        <v>33770</v>
      </c>
      <c r="G32" s="60">
        <f t="shared" si="3"/>
        <v>709571.57000000007</v>
      </c>
    </row>
    <row r="33" spans="1:7" ht="21.75" customHeight="1" x14ac:dyDescent="0.25">
      <c r="A33" s="16">
        <f t="shared" si="0"/>
        <v>19</v>
      </c>
      <c r="B33" s="15" t="s">
        <v>23</v>
      </c>
      <c r="C33" s="49">
        <f t="shared" si="1"/>
        <v>121520.36</v>
      </c>
      <c r="D33" s="49">
        <f t="shared" si="2"/>
        <v>124189.19</v>
      </c>
      <c r="E33" s="50">
        <v>813.10600000000011</v>
      </c>
      <c r="F33" s="51">
        <v>12588</v>
      </c>
      <c r="G33" s="60">
        <f t="shared" si="3"/>
        <v>245709.55</v>
      </c>
    </row>
    <row r="34" spans="1:7" ht="21.75" customHeight="1" x14ac:dyDescent="0.25">
      <c r="A34" s="16">
        <f t="shared" si="0"/>
        <v>20</v>
      </c>
      <c r="B34" s="15" t="s">
        <v>24</v>
      </c>
      <c r="C34" s="49">
        <f t="shared" si="1"/>
        <v>293282.01</v>
      </c>
      <c r="D34" s="49">
        <f t="shared" si="2"/>
        <v>196376.37</v>
      </c>
      <c r="E34" s="50">
        <v>1962.3820000000001</v>
      </c>
      <c r="F34" s="51">
        <v>19905</v>
      </c>
      <c r="G34" s="60">
        <f t="shared" si="3"/>
        <v>489658.38</v>
      </c>
    </row>
    <row r="35" spans="1:7" ht="30.75" customHeight="1" x14ac:dyDescent="0.25">
      <c r="A35" s="16">
        <f t="shared" si="0"/>
        <v>21</v>
      </c>
      <c r="B35" s="15" t="s">
        <v>25</v>
      </c>
      <c r="C35" s="49">
        <f t="shared" si="1"/>
        <v>281391.31</v>
      </c>
      <c r="D35" s="49">
        <f t="shared" si="2"/>
        <v>461486.94</v>
      </c>
      <c r="E35" s="50">
        <v>1882.8199999999995</v>
      </c>
      <c r="F35" s="51">
        <v>46777</v>
      </c>
      <c r="G35" s="60">
        <f t="shared" si="3"/>
        <v>742878.25</v>
      </c>
    </row>
    <row r="36" spans="1:7" ht="31.5" customHeight="1" x14ac:dyDescent="0.25">
      <c r="A36" s="16">
        <f t="shared" si="0"/>
        <v>22</v>
      </c>
      <c r="B36" s="15" t="s">
        <v>26</v>
      </c>
      <c r="C36" s="49">
        <f t="shared" si="1"/>
        <v>243411.51</v>
      </c>
      <c r="D36" s="49">
        <f t="shared" si="2"/>
        <v>336044.81</v>
      </c>
      <c r="E36" s="50">
        <v>1628.6930000000002</v>
      </c>
      <c r="F36" s="51">
        <v>34062</v>
      </c>
      <c r="G36" s="60">
        <f t="shared" si="3"/>
        <v>579456.32000000007</v>
      </c>
    </row>
    <row r="37" spans="1:7" ht="21.75" customHeight="1" x14ac:dyDescent="0.25">
      <c r="A37" s="16">
        <f t="shared" si="0"/>
        <v>23</v>
      </c>
      <c r="B37" s="15" t="s">
        <v>27</v>
      </c>
      <c r="C37" s="49">
        <f t="shared" si="1"/>
        <v>239134.94</v>
      </c>
      <c r="D37" s="49">
        <f t="shared" si="2"/>
        <v>353595.86</v>
      </c>
      <c r="E37" s="50">
        <v>1600.0780000000004</v>
      </c>
      <c r="F37" s="51">
        <v>35841</v>
      </c>
      <c r="G37" s="60">
        <f t="shared" si="3"/>
        <v>592730.80000000005</v>
      </c>
    </row>
    <row r="38" spans="1:7" ht="21.75" customHeight="1" x14ac:dyDescent="0.25">
      <c r="A38" s="16">
        <f t="shared" si="0"/>
        <v>24</v>
      </c>
      <c r="B38" s="15" t="s">
        <v>28</v>
      </c>
      <c r="C38" s="49">
        <f t="shared" si="1"/>
        <v>292926.62</v>
      </c>
      <c r="D38" s="49">
        <f t="shared" si="2"/>
        <v>188829.13</v>
      </c>
      <c r="E38" s="50">
        <v>1960.0040000000004</v>
      </c>
      <c r="F38" s="51">
        <v>19140</v>
      </c>
      <c r="G38" s="60">
        <f t="shared" si="3"/>
        <v>481755.75</v>
      </c>
    </row>
    <row r="39" spans="1:7" ht="21.75" customHeight="1" x14ac:dyDescent="0.25">
      <c r="A39" s="16">
        <f t="shared" si="0"/>
        <v>25</v>
      </c>
      <c r="B39" s="15" t="s">
        <v>29</v>
      </c>
      <c r="C39" s="49">
        <f t="shared" si="1"/>
        <v>359846.16</v>
      </c>
      <c r="D39" s="49">
        <f t="shared" si="2"/>
        <v>265820.90000000002</v>
      </c>
      <c r="E39" s="50">
        <v>2407.7699999999995</v>
      </c>
      <c r="F39" s="51">
        <v>26944</v>
      </c>
      <c r="G39" s="60">
        <f t="shared" si="3"/>
        <v>625667.06000000006</v>
      </c>
    </row>
    <row r="40" spans="1:7" ht="21.75" customHeight="1" x14ac:dyDescent="0.25">
      <c r="A40" s="16">
        <f t="shared" si="0"/>
        <v>26</v>
      </c>
      <c r="B40" s="15" t="s">
        <v>30</v>
      </c>
      <c r="C40" s="49">
        <f t="shared" si="1"/>
        <v>302113.73</v>
      </c>
      <c r="D40" s="49">
        <f t="shared" si="2"/>
        <v>228656.88</v>
      </c>
      <c r="E40" s="50">
        <v>2021.4760000000001</v>
      </c>
      <c r="F40" s="51">
        <v>23177</v>
      </c>
      <c r="G40" s="60">
        <f t="shared" si="3"/>
        <v>530770.61</v>
      </c>
    </row>
    <row r="41" spans="1:7" ht="21.75" customHeight="1" x14ac:dyDescent="0.25">
      <c r="A41" s="16">
        <f t="shared" si="0"/>
        <v>27</v>
      </c>
      <c r="B41" s="15" t="s">
        <v>31</v>
      </c>
      <c r="C41" s="49">
        <f t="shared" si="1"/>
        <v>500222.29</v>
      </c>
      <c r="D41" s="49">
        <f t="shared" si="2"/>
        <v>377973.95</v>
      </c>
      <c r="E41" s="50">
        <v>3347.0420000000004</v>
      </c>
      <c r="F41" s="51">
        <v>38312</v>
      </c>
      <c r="G41" s="60">
        <f t="shared" si="3"/>
        <v>878196.24</v>
      </c>
    </row>
    <row r="42" spans="1:7" ht="21.75" customHeight="1" x14ac:dyDescent="0.25">
      <c r="A42" s="16">
        <f t="shared" si="0"/>
        <v>28</v>
      </c>
      <c r="B42" s="15" t="s">
        <v>47</v>
      </c>
      <c r="C42" s="49">
        <f t="shared" si="1"/>
        <v>19194.43</v>
      </c>
      <c r="D42" s="49">
        <f t="shared" si="2"/>
        <v>129270.01</v>
      </c>
      <c r="E42" s="50">
        <v>128.43199999999999</v>
      </c>
      <c r="F42" s="51">
        <v>13103</v>
      </c>
      <c r="G42" s="60">
        <f t="shared" si="3"/>
        <v>148464.44</v>
      </c>
    </row>
    <row r="43" spans="1:7" ht="21.75" customHeight="1" x14ac:dyDescent="0.25">
      <c r="A43" s="16">
        <f t="shared" si="0"/>
        <v>29</v>
      </c>
      <c r="B43" s="15" t="s">
        <v>32</v>
      </c>
      <c r="C43" s="49">
        <f t="shared" si="1"/>
        <v>298545.27</v>
      </c>
      <c r="D43" s="49">
        <f t="shared" si="2"/>
        <v>424530.1</v>
      </c>
      <c r="E43" s="50">
        <v>1997.5990000000002</v>
      </c>
      <c r="F43" s="51">
        <v>43031</v>
      </c>
      <c r="G43" s="60">
        <f t="shared" si="3"/>
        <v>723075.37</v>
      </c>
    </row>
    <row r="44" spans="1:7" ht="21.75" customHeight="1" x14ac:dyDescent="0.25">
      <c r="A44" s="16">
        <f t="shared" si="0"/>
        <v>30</v>
      </c>
      <c r="B44" s="64" t="s">
        <v>49</v>
      </c>
      <c r="C44" s="49">
        <f t="shared" si="1"/>
        <v>164441.64000000001</v>
      </c>
      <c r="D44" s="49">
        <f t="shared" si="2"/>
        <v>362613.09</v>
      </c>
      <c r="E44" s="50">
        <v>1100.2969999999998</v>
      </c>
      <c r="F44" s="51">
        <v>36755</v>
      </c>
      <c r="G44" s="60">
        <f t="shared" si="3"/>
        <v>527054.73</v>
      </c>
    </row>
    <row r="45" spans="1:7" ht="21.75" customHeight="1" x14ac:dyDescent="0.25">
      <c r="A45" s="16">
        <f t="shared" si="0"/>
        <v>31</v>
      </c>
      <c r="B45" s="15" t="s">
        <v>34</v>
      </c>
      <c r="C45" s="49">
        <f t="shared" si="1"/>
        <v>325316.31</v>
      </c>
      <c r="D45" s="49">
        <f t="shared" si="2"/>
        <v>327787.24</v>
      </c>
      <c r="E45" s="52">
        <v>2176.7270000000003</v>
      </c>
      <c r="F45" s="51">
        <v>33225</v>
      </c>
      <c r="G45" s="60">
        <f t="shared" si="3"/>
        <v>653103.55000000005</v>
      </c>
    </row>
    <row r="46" spans="1:7" ht="28.5" customHeight="1" x14ac:dyDescent="0.25">
      <c r="A46" s="16">
        <f t="shared" si="0"/>
        <v>32</v>
      </c>
      <c r="B46" s="15" t="s">
        <v>35</v>
      </c>
      <c r="C46" s="49">
        <f t="shared" si="1"/>
        <v>521563.29</v>
      </c>
      <c r="D46" s="49">
        <f t="shared" si="2"/>
        <v>191601.38</v>
      </c>
      <c r="E46" s="52">
        <v>3489.8370000000004</v>
      </c>
      <c r="F46" s="51">
        <v>19421</v>
      </c>
      <c r="G46" s="60">
        <f t="shared" si="3"/>
        <v>713164.66999999993</v>
      </c>
    </row>
    <row r="47" spans="1:7" ht="26.25" customHeight="1" x14ac:dyDescent="0.25">
      <c r="A47" s="16">
        <f t="shared" si="0"/>
        <v>33</v>
      </c>
      <c r="B47" s="15" t="s">
        <v>36</v>
      </c>
      <c r="C47" s="49">
        <f t="shared" si="1"/>
        <v>172527.75</v>
      </c>
      <c r="D47" s="49">
        <f t="shared" si="2"/>
        <v>126330.04</v>
      </c>
      <c r="E47" s="51">
        <v>1154.402</v>
      </c>
      <c r="F47" s="51">
        <v>12805</v>
      </c>
      <c r="G47" s="60">
        <f t="shared" si="3"/>
        <v>298857.78999999998</v>
      </c>
    </row>
    <row r="48" spans="1:7" ht="30" customHeight="1" x14ac:dyDescent="0.25">
      <c r="A48" s="16">
        <f t="shared" si="0"/>
        <v>34</v>
      </c>
      <c r="B48" s="15" t="s">
        <v>37</v>
      </c>
      <c r="C48" s="49">
        <f t="shared" si="1"/>
        <v>301097.76</v>
      </c>
      <c r="D48" s="49">
        <f t="shared" si="2"/>
        <v>263867.49</v>
      </c>
      <c r="E48" s="52">
        <v>2014.6780000000001</v>
      </c>
      <c r="F48" s="51">
        <v>26746</v>
      </c>
      <c r="G48" s="60">
        <f t="shared" si="3"/>
        <v>564965.25</v>
      </c>
    </row>
    <row r="49" spans="1:7" ht="21.75" customHeight="1" x14ac:dyDescent="0.25">
      <c r="A49" s="16">
        <f t="shared" si="0"/>
        <v>35</v>
      </c>
      <c r="B49" s="15" t="s">
        <v>38</v>
      </c>
      <c r="C49" s="49">
        <f t="shared" si="1"/>
        <v>255909.58</v>
      </c>
      <c r="D49" s="49">
        <f t="shared" si="2"/>
        <v>354306.19</v>
      </c>
      <c r="E49" s="51">
        <v>1712.3190000000002</v>
      </c>
      <c r="F49" s="51">
        <v>35913</v>
      </c>
      <c r="G49" s="60">
        <f t="shared" si="3"/>
        <v>610215.77</v>
      </c>
    </row>
    <row r="50" spans="1:7" ht="21.75" customHeight="1" x14ac:dyDescent="0.25">
      <c r="A50" s="2"/>
      <c r="B50" s="12" t="s">
        <v>39</v>
      </c>
      <c r="C50" s="53">
        <f>SUM(C15:C49)</f>
        <v>9519483.879999999</v>
      </c>
      <c r="D50" s="53">
        <f>SUM(D15:D49)</f>
        <v>9519483.9800000004</v>
      </c>
      <c r="E50" s="54">
        <v>63695.907000000007</v>
      </c>
      <c r="F50" s="53">
        <v>964909</v>
      </c>
      <c r="G50" s="55">
        <f>SUM(G15:G49)</f>
        <v>19038967.860000003</v>
      </c>
    </row>
    <row r="51" spans="1:7" ht="21.75" customHeight="1" x14ac:dyDescent="0.25">
      <c r="A51" s="5"/>
      <c r="B51" s="13"/>
      <c r="C51" s="56"/>
      <c r="D51" s="56"/>
      <c r="E51" s="56"/>
      <c r="F51" s="56"/>
    </row>
    <row r="52" spans="1:7" ht="21.75" customHeight="1" x14ac:dyDescent="0.25">
      <c r="A52" s="5"/>
      <c r="B52" s="13"/>
      <c r="C52" s="56"/>
      <c r="D52" s="56"/>
      <c r="E52" s="56"/>
      <c r="F52" s="56"/>
    </row>
    <row r="53" spans="1:7" ht="21.75" customHeight="1" x14ac:dyDescent="0.25">
      <c r="A53" s="5"/>
      <c r="B53" s="13"/>
      <c r="C53" s="56"/>
      <c r="D53" s="56"/>
      <c r="E53" s="56"/>
      <c r="F53" s="56"/>
    </row>
    <row r="54" spans="1:7" ht="21.75" customHeight="1" x14ac:dyDescent="0.25">
      <c r="A54" s="5"/>
      <c r="B54" s="13"/>
      <c r="C54" s="56"/>
      <c r="D54" s="56"/>
      <c r="E54" s="56"/>
      <c r="F54" s="56"/>
    </row>
  </sheetData>
  <customSheetViews>
    <customSheetView guid="{FF3D30DC-B241-4974-BEF1-A435891CAC70}" topLeftCell="A22">
      <selection activeCell="H45" sqref="H45"/>
      <rowBreaks count="1" manualBreakCount="1">
        <brk id="39" man="1"/>
      </rowBreaks>
      <pageMargins left="0.70000000000000007" right="0.70000000000000007" top="0.75" bottom="0.75" header="0.30000000000000004" footer="0.30000000000000004"/>
      <pageSetup paperSize="9" scale="75" fitToWidth="0" fitToHeight="0" orientation="landscape" verticalDpi="0" r:id="rId1"/>
    </customSheetView>
    <customSheetView guid="{02708774-3BA5-44CD-B2A1-EC0166437102}">
      <selection activeCell="I10" sqref="I10"/>
      <rowBreaks count="1" manualBreakCount="1">
        <brk id="39" man="1"/>
      </rowBreaks>
      <pageMargins left="0.70000000000000007" right="0.70000000000000007" top="0.75" bottom="0.75" header="0.30000000000000004" footer="0.30000000000000004"/>
      <pageSetup paperSize="9" scale="75" fitToWidth="0" fitToHeight="0" orientation="landscape" verticalDpi="0" r:id="rId2"/>
    </customSheetView>
    <customSheetView guid="{92884B6F-2AB2-42EE-B5BF-53D8825E35A0}" topLeftCell="A4">
      <selection activeCell="I10" sqref="I10"/>
      <rowBreaks count="1" manualBreakCount="1">
        <brk id="39" man="1"/>
      </rowBreaks>
      <pageMargins left="0.70000000000000007" right="0.70000000000000007" top="0.75" bottom="0.75" header="0.30000000000000004" footer="0.30000000000000004"/>
      <pageSetup paperSize="9" scale="75" fitToWidth="0" fitToHeight="0" orientation="landscape" verticalDpi="0" r:id="rId3"/>
    </customSheetView>
    <customSheetView guid="{BA05DCC9-A8FC-47CA-8CB2-20B29A2FB281}" topLeftCell="A4">
      <selection activeCell="I28" sqref="I28"/>
      <rowBreaks count="1" manualBreakCount="1">
        <brk id="39" man="1"/>
      </rowBreaks>
      <pageMargins left="0.70000000000000007" right="0.70000000000000007" top="0.75" bottom="0.75" header="0.30000000000000004" footer="0.30000000000000004"/>
      <pageSetup paperSize="9" scale="75" fitToWidth="0" fitToHeight="0" orientation="landscape" verticalDpi="0" r:id="rId4"/>
    </customSheetView>
    <customSheetView guid="{C244C84E-CB7E-48DB-9185-E5CB2976F9CB}" topLeftCell="A7">
      <selection activeCell="K37" sqref="K37"/>
      <rowBreaks count="1" manualBreakCount="1">
        <brk id="39" man="1"/>
      </rowBreaks>
      <pageMargins left="0.70000000000000007" right="0.70000000000000007" top="0.75" bottom="0.75" header="0.30000000000000004" footer="0.30000000000000004"/>
      <pageSetup paperSize="9" scale="75" fitToWidth="0" fitToHeight="0" orientation="landscape" verticalDpi="0" r:id="rId5"/>
    </customSheetView>
    <customSheetView guid="{7126BCAA-6262-4584-B81A-8F5D627B0255}">
      <selection activeCell="L8" sqref="L8"/>
      <rowBreaks count="1" manualBreakCount="1">
        <brk id="39" man="1"/>
      </rowBreaks>
      <pageMargins left="0.70000000000000007" right="0.70000000000000007" top="0.75" bottom="0.75" header="0.30000000000000004" footer="0.30000000000000004"/>
      <pageSetup paperSize="9" scale="75" fitToWidth="0" fitToHeight="0" orientation="landscape" verticalDpi="0" r:id="rId6"/>
    </customSheetView>
    <customSheetView guid="{7CEE6836-58DA-4A3A-9329-064799966636}" showPageBreaks="1" printArea="1" topLeftCell="A40">
      <selection activeCell="M12" sqref="M11:M12"/>
      <rowBreaks count="1" manualBreakCount="1">
        <brk id="39" man="1"/>
      </rowBreaks>
      <pageMargins left="0.70000000000000007" right="0.70000000000000007" top="0.75" bottom="0.75" header="0.30000000000000004" footer="0.30000000000000004"/>
      <pageSetup paperSize="9" scale="75" fitToWidth="0" fitToHeight="0" orientation="landscape" verticalDpi="0" r:id="rId7"/>
    </customSheetView>
    <customSheetView guid="{FD4F3732-0EB2-4277-BDA3-A6D20ED4C12A}" showPageBreaks="1" printArea="1">
      <selection sqref="A1:XFD1048576"/>
      <rowBreaks count="1" manualBreakCount="1">
        <brk id="39" man="1"/>
      </rowBreaks>
      <pageMargins left="0.70000000000000007" right="0.70000000000000007" top="0.75" bottom="0.75" header="0.30000000000000004" footer="0.30000000000000004"/>
      <pageSetup paperSize="9" scale="75" fitToWidth="0" fitToHeight="0" orientation="landscape" verticalDpi="0" r:id="rId8"/>
    </customSheetView>
  </customSheetViews>
  <mergeCells count="9">
    <mergeCell ref="A10:C10"/>
    <mergeCell ref="A11:C11"/>
    <mergeCell ref="B1:F1"/>
    <mergeCell ref="A5:C5"/>
    <mergeCell ref="A6:C6"/>
    <mergeCell ref="A7:C7"/>
    <mergeCell ref="A8:C8"/>
    <mergeCell ref="A9:C9"/>
    <mergeCell ref="A3:G3"/>
  </mergeCells>
  <pageMargins left="0.70866141732283472" right="0.31496062992125984" top="0.94488188976377963" bottom="0.74803149606299213" header="0.31496062992125984" footer="0.31496062992125984"/>
  <pageSetup paperSize="9" scale="62" fitToWidth="0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8"/>
  <sheetViews>
    <sheetView workbookViewId="0">
      <selection activeCell="M8" sqref="M8"/>
    </sheetView>
  </sheetViews>
  <sheetFormatPr defaultRowHeight="14.4" x14ac:dyDescent="0.3"/>
  <cols>
    <col min="1" max="1" width="9.109375" customWidth="1"/>
    <col min="2" max="2" width="44.5546875" customWidth="1"/>
    <col min="3" max="3" width="13.6640625" customWidth="1"/>
    <col min="4" max="4" width="13.44140625" customWidth="1"/>
    <col min="5" max="5" width="11.88671875" customWidth="1"/>
    <col min="6" max="6" width="11" customWidth="1"/>
    <col min="7" max="7" width="15.88671875" customWidth="1"/>
    <col min="8" max="8" width="12.44140625" customWidth="1"/>
  </cols>
  <sheetData>
    <row r="2" spans="1:11" ht="53.4" x14ac:dyDescent="0.3">
      <c r="A2" s="3" t="s">
        <v>45</v>
      </c>
      <c r="B2" s="7" t="s">
        <v>0</v>
      </c>
      <c r="C2" s="17" t="s">
        <v>1</v>
      </c>
      <c r="D2" s="18" t="s">
        <v>2</v>
      </c>
      <c r="E2" s="17" t="s">
        <v>3</v>
      </c>
      <c r="F2" s="17" t="s">
        <v>4</v>
      </c>
      <c r="G2" s="61" t="s">
        <v>46</v>
      </c>
      <c r="H2" s="62" t="s">
        <v>48</v>
      </c>
    </row>
    <row r="3" spans="1:11" x14ac:dyDescent="0.3">
      <c r="A3" s="36">
        <v>3</v>
      </c>
      <c r="B3" s="23" t="s">
        <v>7</v>
      </c>
      <c r="C3" s="24">
        <v>24321.38</v>
      </c>
      <c r="D3" s="24">
        <v>105700.9</v>
      </c>
      <c r="E3" s="25">
        <v>162.73699999999999</v>
      </c>
      <c r="F3" s="26">
        <v>10714</v>
      </c>
      <c r="G3" s="35">
        <v>130022.28</v>
      </c>
      <c r="H3" s="35">
        <f>ROUND((G3*20)/100,2)</f>
        <v>26004.46</v>
      </c>
      <c r="K3" s="20"/>
    </row>
    <row r="4" spans="1:11" x14ac:dyDescent="0.3">
      <c r="A4" s="4">
        <v>28</v>
      </c>
      <c r="B4" s="31" t="s">
        <v>47</v>
      </c>
      <c r="C4" s="32">
        <v>19194.43</v>
      </c>
      <c r="D4" s="32">
        <v>129270.01</v>
      </c>
      <c r="E4" s="34">
        <v>128.43199999999999</v>
      </c>
      <c r="F4" s="33">
        <v>13103</v>
      </c>
      <c r="G4" s="30">
        <v>148464.44</v>
      </c>
      <c r="H4" s="30">
        <f>ROUND((G4*25)/100,2)</f>
        <v>37116.11</v>
      </c>
      <c r="K4" s="20"/>
    </row>
    <row r="5" spans="1:11" x14ac:dyDescent="0.3">
      <c r="A5" s="36">
        <v>15</v>
      </c>
      <c r="B5" s="23" t="s">
        <v>19</v>
      </c>
      <c r="C5" s="24">
        <v>24475.61</v>
      </c>
      <c r="D5" s="24">
        <v>156696.6</v>
      </c>
      <c r="E5" s="25">
        <v>163.76900000000001</v>
      </c>
      <c r="F5" s="26">
        <v>15883</v>
      </c>
      <c r="G5" s="35">
        <v>181172.21000000002</v>
      </c>
      <c r="H5" s="35">
        <f t="shared" ref="H5:H13" si="0">ROUND((G5*20)/100,2)</f>
        <v>36234.44</v>
      </c>
      <c r="K5" s="20"/>
    </row>
    <row r="6" spans="1:11" x14ac:dyDescent="0.3">
      <c r="A6" s="36">
        <v>13</v>
      </c>
      <c r="B6" s="23" t="s">
        <v>17</v>
      </c>
      <c r="C6" s="24">
        <v>71395.64</v>
      </c>
      <c r="D6" s="24">
        <v>147570.85</v>
      </c>
      <c r="E6" s="25">
        <v>477.71600000000001</v>
      </c>
      <c r="F6" s="26">
        <v>14958</v>
      </c>
      <c r="G6" s="35">
        <v>218966.49</v>
      </c>
      <c r="H6" s="35">
        <f t="shared" si="0"/>
        <v>43793.3</v>
      </c>
      <c r="K6" s="20"/>
    </row>
    <row r="7" spans="1:11" x14ac:dyDescent="0.3">
      <c r="A7" s="36">
        <v>19</v>
      </c>
      <c r="B7" s="23" t="s">
        <v>23</v>
      </c>
      <c r="C7" s="24">
        <v>121520.36</v>
      </c>
      <c r="D7" s="24">
        <v>124189.19</v>
      </c>
      <c r="E7" s="25">
        <v>813.10600000000011</v>
      </c>
      <c r="F7" s="26">
        <v>12588</v>
      </c>
      <c r="G7" s="35">
        <v>245709.55</v>
      </c>
      <c r="H7" s="35">
        <f t="shared" si="0"/>
        <v>49141.91</v>
      </c>
      <c r="K7" s="20"/>
    </row>
    <row r="8" spans="1:11" x14ac:dyDescent="0.3">
      <c r="A8" s="36">
        <v>8</v>
      </c>
      <c r="B8" s="23" t="s">
        <v>12</v>
      </c>
      <c r="C8" s="24">
        <v>41119.64</v>
      </c>
      <c r="D8" s="24">
        <v>224819.13</v>
      </c>
      <c r="E8" s="25">
        <v>275.13600000000002</v>
      </c>
      <c r="F8" s="26">
        <v>22788</v>
      </c>
      <c r="G8" s="35">
        <v>265938.77</v>
      </c>
      <c r="H8" s="35">
        <f t="shared" si="0"/>
        <v>53187.75</v>
      </c>
      <c r="K8" s="20"/>
    </row>
    <row r="9" spans="1:11" x14ac:dyDescent="0.3">
      <c r="A9" s="4">
        <v>33</v>
      </c>
      <c r="B9" s="31" t="s">
        <v>36</v>
      </c>
      <c r="C9" s="32">
        <v>172527.75</v>
      </c>
      <c r="D9" s="32">
        <v>126330.04</v>
      </c>
      <c r="E9" s="33">
        <v>1154.402</v>
      </c>
      <c r="F9" s="33">
        <v>12805</v>
      </c>
      <c r="G9" s="30">
        <v>298857.78999999998</v>
      </c>
      <c r="H9" s="30">
        <f>ROUND((G9*25)/100,2)</f>
        <v>74714.45</v>
      </c>
      <c r="K9" s="20"/>
    </row>
    <row r="10" spans="1:11" x14ac:dyDescent="0.3">
      <c r="A10" s="4">
        <v>9</v>
      </c>
      <c r="B10" s="31" t="s">
        <v>13</v>
      </c>
      <c r="C10" s="32">
        <v>181511.16</v>
      </c>
      <c r="D10" s="32">
        <v>156607.81</v>
      </c>
      <c r="E10" s="34">
        <v>1214.511</v>
      </c>
      <c r="F10" s="33">
        <v>15874</v>
      </c>
      <c r="G10" s="30">
        <v>338118.97</v>
      </c>
      <c r="H10" s="30">
        <f>ROUND((G10*25)/100,2)</f>
        <v>84529.74</v>
      </c>
      <c r="K10" s="20"/>
    </row>
    <row r="11" spans="1:11" x14ac:dyDescent="0.3">
      <c r="A11" s="36">
        <v>4</v>
      </c>
      <c r="B11" s="23" t="s">
        <v>8</v>
      </c>
      <c r="C11" s="24">
        <v>181825.46</v>
      </c>
      <c r="D11" s="24">
        <v>159518.19</v>
      </c>
      <c r="E11" s="25">
        <v>1216.614</v>
      </c>
      <c r="F11" s="26">
        <v>16169</v>
      </c>
      <c r="G11" s="35">
        <v>341343.65</v>
      </c>
      <c r="H11" s="35">
        <f t="shared" si="0"/>
        <v>68268.73</v>
      </c>
      <c r="K11" s="20"/>
    </row>
    <row r="12" spans="1:11" x14ac:dyDescent="0.3">
      <c r="A12" s="36">
        <v>24</v>
      </c>
      <c r="B12" s="23" t="s">
        <v>28</v>
      </c>
      <c r="C12" s="24">
        <v>292926.62</v>
      </c>
      <c r="D12" s="24">
        <v>188829.13</v>
      </c>
      <c r="E12" s="25">
        <v>1960.0040000000004</v>
      </c>
      <c r="F12" s="26">
        <v>19140</v>
      </c>
      <c r="G12" s="35">
        <v>481755.75</v>
      </c>
      <c r="H12" s="35">
        <f t="shared" si="0"/>
        <v>96351.15</v>
      </c>
      <c r="K12" s="20"/>
    </row>
    <row r="13" spans="1:11" x14ac:dyDescent="0.3">
      <c r="A13" s="36">
        <v>20</v>
      </c>
      <c r="B13" s="23" t="s">
        <v>24</v>
      </c>
      <c r="C13" s="24">
        <v>293282.01</v>
      </c>
      <c r="D13" s="24">
        <v>196376.37</v>
      </c>
      <c r="E13" s="25">
        <v>1962.3820000000001</v>
      </c>
      <c r="F13" s="26">
        <v>19905</v>
      </c>
      <c r="G13" s="35">
        <v>489658.38</v>
      </c>
      <c r="H13" s="35">
        <f t="shared" si="0"/>
        <v>97931.68</v>
      </c>
      <c r="K13" s="20"/>
    </row>
    <row r="14" spans="1:11" x14ac:dyDescent="0.3">
      <c r="A14" s="37">
        <v>14</v>
      </c>
      <c r="B14" s="38" t="s">
        <v>18</v>
      </c>
      <c r="C14" s="39">
        <v>279504.78000000003</v>
      </c>
      <c r="D14" s="39">
        <v>230314.31</v>
      </c>
      <c r="E14" s="40">
        <v>1870.1970000000001</v>
      </c>
      <c r="F14" s="41">
        <v>23345</v>
      </c>
      <c r="G14" s="42">
        <v>509819.09</v>
      </c>
      <c r="H14" s="42">
        <f t="shared" ref="H14:H36" si="1">ROUND((G14*15)/100,2)</f>
        <v>76472.86</v>
      </c>
      <c r="K14" s="20"/>
    </row>
    <row r="15" spans="1:11" x14ac:dyDescent="0.3">
      <c r="A15" s="37">
        <v>30</v>
      </c>
      <c r="B15" s="38" t="s">
        <v>33</v>
      </c>
      <c r="C15" s="39">
        <v>164441.64000000001</v>
      </c>
      <c r="D15" s="39">
        <v>362613.09</v>
      </c>
      <c r="E15" s="40">
        <v>1100.2969999999998</v>
      </c>
      <c r="F15" s="41">
        <v>36755</v>
      </c>
      <c r="G15" s="42">
        <v>527054.73</v>
      </c>
      <c r="H15" s="42">
        <f t="shared" si="1"/>
        <v>79058.210000000006</v>
      </c>
      <c r="K15" s="20"/>
    </row>
    <row r="16" spans="1:11" x14ac:dyDescent="0.3">
      <c r="A16" s="37">
        <v>26</v>
      </c>
      <c r="B16" s="38" t="s">
        <v>30</v>
      </c>
      <c r="C16" s="39">
        <v>302113.73</v>
      </c>
      <c r="D16" s="39">
        <v>228656.88</v>
      </c>
      <c r="E16" s="40">
        <v>2021.4760000000001</v>
      </c>
      <c r="F16" s="41">
        <v>23177</v>
      </c>
      <c r="G16" s="42">
        <v>530770.61</v>
      </c>
      <c r="H16" s="42">
        <f t="shared" si="1"/>
        <v>79615.59</v>
      </c>
      <c r="K16" s="20"/>
    </row>
    <row r="17" spans="1:11" x14ac:dyDescent="0.3">
      <c r="A17" s="37">
        <v>34</v>
      </c>
      <c r="B17" s="38" t="s">
        <v>37</v>
      </c>
      <c r="C17" s="39">
        <v>301097.76</v>
      </c>
      <c r="D17" s="39">
        <v>263867.49</v>
      </c>
      <c r="E17" s="39">
        <v>2014.6780000000001</v>
      </c>
      <c r="F17" s="41">
        <v>26746</v>
      </c>
      <c r="G17" s="42">
        <v>564965.25</v>
      </c>
      <c r="H17" s="42">
        <f t="shared" si="1"/>
        <v>84744.79</v>
      </c>
      <c r="K17" s="20"/>
    </row>
    <row r="18" spans="1:11" x14ac:dyDescent="0.3">
      <c r="A18" s="37">
        <v>10</v>
      </c>
      <c r="B18" s="38" t="s">
        <v>14</v>
      </c>
      <c r="C18" s="39">
        <v>96433.64</v>
      </c>
      <c r="D18" s="39">
        <v>478219.14</v>
      </c>
      <c r="E18" s="40">
        <v>645.24800000000005</v>
      </c>
      <c r="F18" s="41">
        <v>48473</v>
      </c>
      <c r="G18" s="42">
        <v>574652.78</v>
      </c>
      <c r="H18" s="42">
        <f t="shared" si="1"/>
        <v>86197.92</v>
      </c>
      <c r="K18" s="20"/>
    </row>
    <row r="19" spans="1:11" x14ac:dyDescent="0.3">
      <c r="A19" s="37">
        <v>22</v>
      </c>
      <c r="B19" s="38" t="s">
        <v>26</v>
      </c>
      <c r="C19" s="39">
        <v>243411.51</v>
      </c>
      <c r="D19" s="39">
        <v>336044.81</v>
      </c>
      <c r="E19" s="40">
        <v>1628.6930000000002</v>
      </c>
      <c r="F19" s="41">
        <v>34062</v>
      </c>
      <c r="G19" s="42">
        <v>579456.32000000007</v>
      </c>
      <c r="H19" s="42">
        <f t="shared" si="1"/>
        <v>86918.45</v>
      </c>
      <c r="K19" s="20"/>
    </row>
    <row r="20" spans="1:11" x14ac:dyDescent="0.3">
      <c r="A20" s="37">
        <v>17</v>
      </c>
      <c r="B20" s="38" t="s">
        <v>21</v>
      </c>
      <c r="C20" s="39">
        <v>355419.09</v>
      </c>
      <c r="D20" s="39">
        <v>232780.73</v>
      </c>
      <c r="E20" s="40">
        <v>2378.1479999999997</v>
      </c>
      <c r="F20" s="41">
        <v>23595</v>
      </c>
      <c r="G20" s="42">
        <v>588199.82000000007</v>
      </c>
      <c r="H20" s="42">
        <f t="shared" si="1"/>
        <v>88229.97</v>
      </c>
      <c r="K20" s="20"/>
    </row>
    <row r="21" spans="1:11" x14ac:dyDescent="0.3">
      <c r="A21" s="37">
        <v>23</v>
      </c>
      <c r="B21" s="38" t="s">
        <v>27</v>
      </c>
      <c r="C21" s="39">
        <v>239134.94</v>
      </c>
      <c r="D21" s="39">
        <v>353595.86</v>
      </c>
      <c r="E21" s="40">
        <v>1600.0780000000004</v>
      </c>
      <c r="F21" s="41">
        <v>35841</v>
      </c>
      <c r="G21" s="42">
        <v>592730.80000000005</v>
      </c>
      <c r="H21" s="42">
        <f t="shared" si="1"/>
        <v>88909.62</v>
      </c>
      <c r="K21" s="20"/>
    </row>
    <row r="22" spans="1:11" x14ac:dyDescent="0.3">
      <c r="A22" s="4">
        <v>35</v>
      </c>
      <c r="B22" s="31" t="s">
        <v>38</v>
      </c>
      <c r="C22" s="32">
        <v>255909.58</v>
      </c>
      <c r="D22" s="32">
        <v>354306.19</v>
      </c>
      <c r="E22" s="33">
        <v>1712.3190000000002</v>
      </c>
      <c r="F22" s="33">
        <v>35913</v>
      </c>
      <c r="G22" s="30">
        <v>610215.77</v>
      </c>
      <c r="H22" s="30">
        <f>ROUND((G22*20)/100,2)</f>
        <v>122043.15</v>
      </c>
      <c r="K22" s="20"/>
    </row>
    <row r="23" spans="1:11" x14ac:dyDescent="0.3">
      <c r="A23" s="37">
        <v>5</v>
      </c>
      <c r="B23" s="38" t="s">
        <v>9</v>
      </c>
      <c r="C23" s="39">
        <v>341479.25</v>
      </c>
      <c r="D23" s="39">
        <v>279336.88</v>
      </c>
      <c r="E23" s="40">
        <v>2284.875</v>
      </c>
      <c r="F23" s="41">
        <v>28314</v>
      </c>
      <c r="G23" s="42">
        <v>620816.13</v>
      </c>
      <c r="H23" s="42">
        <f t="shared" si="1"/>
        <v>93122.42</v>
      </c>
      <c r="K23" s="20"/>
    </row>
    <row r="24" spans="1:11" x14ac:dyDescent="0.3">
      <c r="A24" s="37">
        <v>25</v>
      </c>
      <c r="B24" s="38" t="s">
        <v>29</v>
      </c>
      <c r="C24" s="39">
        <v>359846.16</v>
      </c>
      <c r="D24" s="39">
        <v>265820.90000000002</v>
      </c>
      <c r="E24" s="40">
        <v>2407.7699999999995</v>
      </c>
      <c r="F24" s="41">
        <v>26944</v>
      </c>
      <c r="G24" s="42">
        <v>625667.06000000006</v>
      </c>
      <c r="H24" s="42">
        <f t="shared" si="1"/>
        <v>93850.06</v>
      </c>
      <c r="K24" s="20"/>
    </row>
    <row r="25" spans="1:11" x14ac:dyDescent="0.3">
      <c r="A25" s="37">
        <v>11</v>
      </c>
      <c r="B25" s="38" t="s">
        <v>15</v>
      </c>
      <c r="C25" s="39">
        <v>303529.03999999998</v>
      </c>
      <c r="D25" s="39">
        <v>330391.78000000003</v>
      </c>
      <c r="E25" s="40">
        <v>2030.9460000000001</v>
      </c>
      <c r="F25" s="41">
        <v>33489</v>
      </c>
      <c r="G25" s="42">
        <v>633920.82000000007</v>
      </c>
      <c r="H25" s="42">
        <f t="shared" si="1"/>
        <v>95088.12</v>
      </c>
      <c r="K25" s="20"/>
    </row>
    <row r="26" spans="1:11" x14ac:dyDescent="0.3">
      <c r="A26" s="37">
        <v>31</v>
      </c>
      <c r="B26" s="38" t="s">
        <v>34</v>
      </c>
      <c r="C26" s="39">
        <v>325316.31</v>
      </c>
      <c r="D26" s="39">
        <v>327787.24</v>
      </c>
      <c r="E26" s="39">
        <v>2176.7270000000003</v>
      </c>
      <c r="F26" s="41">
        <v>33225</v>
      </c>
      <c r="G26" s="42">
        <v>653103.55000000005</v>
      </c>
      <c r="H26" s="42">
        <f t="shared" si="1"/>
        <v>97965.53</v>
      </c>
      <c r="K26" s="20"/>
    </row>
    <row r="27" spans="1:11" x14ac:dyDescent="0.3">
      <c r="A27" s="37">
        <v>6</v>
      </c>
      <c r="B27" s="38" t="s">
        <v>10</v>
      </c>
      <c r="C27" s="39">
        <v>443335.61</v>
      </c>
      <c r="D27" s="39">
        <v>225460.4</v>
      </c>
      <c r="E27" s="40">
        <v>2966.4069999999992</v>
      </c>
      <c r="F27" s="41">
        <v>22853</v>
      </c>
      <c r="G27" s="42">
        <v>668796.01</v>
      </c>
      <c r="H27" s="42">
        <f t="shared" si="1"/>
        <v>100319.4</v>
      </c>
      <c r="K27" s="20"/>
    </row>
    <row r="28" spans="1:11" x14ac:dyDescent="0.3">
      <c r="A28" s="37">
        <v>2</v>
      </c>
      <c r="B28" s="38" t="s">
        <v>6</v>
      </c>
      <c r="C28" s="39">
        <v>373832.48</v>
      </c>
      <c r="D28" s="39">
        <v>322440.03999999998</v>
      </c>
      <c r="E28" s="40">
        <v>2501.3540000000003</v>
      </c>
      <c r="F28" s="41">
        <v>32683</v>
      </c>
      <c r="G28" s="42">
        <v>696272.52</v>
      </c>
      <c r="H28" s="42">
        <f t="shared" si="1"/>
        <v>104440.88</v>
      </c>
      <c r="K28" s="20"/>
    </row>
    <row r="29" spans="1:11" ht="28.2" x14ac:dyDescent="0.3">
      <c r="A29" s="37">
        <v>18</v>
      </c>
      <c r="B29" s="38" t="s">
        <v>22</v>
      </c>
      <c r="C29" s="39">
        <v>376407.54</v>
      </c>
      <c r="D29" s="39">
        <v>333164.03000000003</v>
      </c>
      <c r="E29" s="40">
        <v>2518.5840000000007</v>
      </c>
      <c r="F29" s="41">
        <v>33770</v>
      </c>
      <c r="G29" s="42">
        <v>709571.57000000007</v>
      </c>
      <c r="H29" s="42">
        <f t="shared" si="1"/>
        <v>106435.74</v>
      </c>
      <c r="K29" s="20"/>
    </row>
    <row r="30" spans="1:11" x14ac:dyDescent="0.3">
      <c r="A30" s="37">
        <v>1</v>
      </c>
      <c r="B30" s="38" t="s">
        <v>5</v>
      </c>
      <c r="C30" s="39">
        <v>394612.89</v>
      </c>
      <c r="D30" s="39">
        <v>316619.28999999998</v>
      </c>
      <c r="E30" s="40">
        <v>2640.3980000000001</v>
      </c>
      <c r="F30" s="41">
        <v>32093</v>
      </c>
      <c r="G30" s="42">
        <v>711232.17999999993</v>
      </c>
      <c r="H30" s="42">
        <f t="shared" si="1"/>
        <v>106684.83</v>
      </c>
      <c r="K30" s="20"/>
    </row>
    <row r="31" spans="1:11" x14ac:dyDescent="0.3">
      <c r="A31" s="4">
        <v>32</v>
      </c>
      <c r="B31" s="31" t="s">
        <v>35</v>
      </c>
      <c r="C31" s="32">
        <v>521563.29</v>
      </c>
      <c r="D31" s="32">
        <v>191601.38</v>
      </c>
      <c r="E31" s="32">
        <v>3489.8370000000004</v>
      </c>
      <c r="F31" s="33">
        <v>19421</v>
      </c>
      <c r="G31" s="30">
        <v>713164.66999999993</v>
      </c>
      <c r="H31" s="30">
        <f>ROUND((G31*20)/100,2)</f>
        <v>142632.93</v>
      </c>
      <c r="K31" s="20"/>
    </row>
    <row r="32" spans="1:11" ht="28.2" x14ac:dyDescent="0.3">
      <c r="A32" s="37">
        <v>29</v>
      </c>
      <c r="B32" s="38" t="s">
        <v>32</v>
      </c>
      <c r="C32" s="39">
        <v>298545.27</v>
      </c>
      <c r="D32" s="39">
        <v>424530.1</v>
      </c>
      <c r="E32" s="40">
        <v>1997.5990000000002</v>
      </c>
      <c r="F32" s="41">
        <v>43031</v>
      </c>
      <c r="G32" s="42">
        <v>723075.37</v>
      </c>
      <c r="H32" s="42">
        <f t="shared" si="1"/>
        <v>108461.31</v>
      </c>
      <c r="K32" s="20"/>
    </row>
    <row r="33" spans="1:11" x14ac:dyDescent="0.3">
      <c r="A33" s="37">
        <v>16</v>
      </c>
      <c r="B33" s="38" t="s">
        <v>20</v>
      </c>
      <c r="C33" s="39">
        <v>382612.04</v>
      </c>
      <c r="D33" s="39">
        <v>357492.8</v>
      </c>
      <c r="E33" s="40">
        <v>2560.0989999999997</v>
      </c>
      <c r="F33" s="41">
        <v>36236</v>
      </c>
      <c r="G33" s="42">
        <v>740104.84</v>
      </c>
      <c r="H33" s="42">
        <f t="shared" si="1"/>
        <v>111015.73</v>
      </c>
      <c r="K33" s="20"/>
    </row>
    <row r="34" spans="1:11" x14ac:dyDescent="0.3">
      <c r="A34" s="37">
        <v>21</v>
      </c>
      <c r="B34" s="38" t="s">
        <v>25</v>
      </c>
      <c r="C34" s="39">
        <v>281391.31</v>
      </c>
      <c r="D34" s="39">
        <v>461486.94</v>
      </c>
      <c r="E34" s="40">
        <v>1882.8199999999995</v>
      </c>
      <c r="F34" s="41">
        <v>46777</v>
      </c>
      <c r="G34" s="42">
        <v>742878.25</v>
      </c>
      <c r="H34" s="42">
        <f t="shared" si="1"/>
        <v>111431.74</v>
      </c>
      <c r="K34" s="20"/>
    </row>
    <row r="35" spans="1:11" x14ac:dyDescent="0.3">
      <c r="A35" s="37">
        <v>12</v>
      </c>
      <c r="B35" s="38" t="s">
        <v>16</v>
      </c>
      <c r="C35" s="39">
        <v>418879.42</v>
      </c>
      <c r="D35" s="39">
        <v>357808.5</v>
      </c>
      <c r="E35" s="40">
        <v>2802.7680000000009</v>
      </c>
      <c r="F35" s="41">
        <v>36268</v>
      </c>
      <c r="G35" s="42">
        <v>776687.91999999993</v>
      </c>
      <c r="H35" s="42">
        <f t="shared" si="1"/>
        <v>116503.19</v>
      </c>
      <c r="K35" s="20"/>
    </row>
    <row r="36" spans="1:11" x14ac:dyDescent="0.3">
      <c r="A36" s="37">
        <v>27</v>
      </c>
      <c r="B36" s="38" t="s">
        <v>31</v>
      </c>
      <c r="C36" s="39">
        <v>500222.29</v>
      </c>
      <c r="D36" s="39">
        <v>377973.95</v>
      </c>
      <c r="E36" s="40">
        <v>3347.0420000000004</v>
      </c>
      <c r="F36" s="41">
        <v>38312</v>
      </c>
      <c r="G36" s="42">
        <v>878196.24</v>
      </c>
      <c r="H36" s="42">
        <f t="shared" si="1"/>
        <v>131729.44</v>
      </c>
      <c r="K36" s="20"/>
    </row>
    <row r="37" spans="1:11" x14ac:dyDescent="0.3">
      <c r="A37" s="4">
        <v>7</v>
      </c>
      <c r="B37" s="31" t="s">
        <v>11</v>
      </c>
      <c r="C37" s="32">
        <v>536344.25</v>
      </c>
      <c r="D37" s="32">
        <v>391263.03</v>
      </c>
      <c r="E37" s="34">
        <v>3588.7379999999998</v>
      </c>
      <c r="F37" s="33">
        <v>39659</v>
      </c>
      <c r="G37" s="30">
        <v>927607.28</v>
      </c>
      <c r="H37" s="30">
        <f>ROUND((G37*20)/100,2)</f>
        <v>185521.46</v>
      </c>
      <c r="K37" s="20"/>
    </row>
    <row r="38" spans="1:11" x14ac:dyDescent="0.3">
      <c r="A38" s="2"/>
      <c r="B38" s="12" t="s">
        <v>39</v>
      </c>
      <c r="C38" s="27">
        <f>SUM(C3:C37)</f>
        <v>9519483.879999999</v>
      </c>
      <c r="D38" s="27">
        <f>SUM(D3:D37)</f>
        <v>9519483.9800000004</v>
      </c>
      <c r="E38" s="28">
        <v>63695.907000000007</v>
      </c>
      <c r="F38" s="27">
        <v>964909</v>
      </c>
      <c r="G38" s="29">
        <f>SUM(G3:G37)</f>
        <v>19038967.860000003</v>
      </c>
      <c r="H38" s="63">
        <f>SUM(H3:H37)</f>
        <v>3164667.0600000005</v>
      </c>
      <c r="K38" s="20"/>
    </row>
  </sheetData>
  <sortState ref="A3:G38">
    <sortCondition ref="G3:G38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parejas_periods</vt:lpstr>
      <vt:lpstr>19.4</vt:lpstr>
      <vt:lpstr>parejas_periods!Print_Area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Gints Krumkalns</dc:creator>
  <cp:lastModifiedBy>Zane Jakušenoka</cp:lastModifiedBy>
  <cp:lastPrinted>2018-09-13T10:09:03Z</cp:lastPrinted>
  <dcterms:created xsi:type="dcterms:W3CDTF">2015-07-15T20:35:10Z</dcterms:created>
  <dcterms:modified xsi:type="dcterms:W3CDTF">2021-06-04T05:57:42Z</dcterms:modified>
</cp:coreProperties>
</file>