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s.irbe\Desktop\Pieejamais_finansējums\"/>
    </mc:Choice>
  </mc:AlternateContent>
  <bookViews>
    <workbookView xWindow="0" yWindow="0" windowWidth="765" windowHeight="0"/>
  </bookViews>
  <sheets>
    <sheet name="Aprēķins" sheetId="1" r:id="rId1"/>
    <sheet name="Izvēlne" sheetId="2" state="hidden" r:id="rId2"/>
  </sheets>
  <definedNames>
    <definedName name="_xlnm.Print_Area" localSheetId="0">Aprēķins!$A$1:$H$63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C36" i="1" l="1"/>
  <c r="E36" i="1"/>
  <c r="D36" i="1"/>
  <c r="A26" i="1"/>
  <c r="A25" i="1"/>
  <c r="A24" i="1"/>
  <c r="A19" i="1"/>
  <c r="A18" i="1"/>
  <c r="A17" i="1"/>
  <c r="E54" i="1" l="1"/>
  <c r="E53" i="1"/>
  <c r="E55" i="1" l="1"/>
  <c r="E16" i="1"/>
  <c r="F38" i="1" l="1"/>
  <c r="F39" i="1"/>
  <c r="F40" i="1"/>
  <c r="F41" i="1"/>
  <c r="F42" i="1"/>
  <c r="F43" i="1"/>
  <c r="F44" i="1"/>
  <c r="F37" i="1"/>
  <c r="C45" i="1" l="1"/>
  <c r="D48" i="1"/>
  <c r="C27" i="1"/>
  <c r="E29" i="1" s="1"/>
  <c r="C20" i="1"/>
  <c r="D23" i="1" s="1"/>
  <c r="C29" i="1" l="1"/>
  <c r="F61" i="1"/>
  <c r="F62" i="1"/>
  <c r="F63" i="1"/>
  <c r="C46" i="1"/>
  <c r="H63" i="1" l="1"/>
  <c r="G63" i="1"/>
  <c r="I63" i="1" s="1"/>
  <c r="G62" i="1"/>
  <c r="I62" i="1" s="1"/>
  <c r="H62" i="1"/>
  <c r="H61" i="1"/>
  <c r="G61" i="1"/>
  <c r="I61" i="1" s="1"/>
  <c r="C48" i="1"/>
  <c r="E48" i="1"/>
  <c r="D29" i="1"/>
</calcChain>
</file>

<file path=xl/sharedStrings.xml><?xml version="1.0" encoding="utf-8"?>
<sst xmlns="http://schemas.openxmlformats.org/spreadsheetml/2006/main" count="58" uniqueCount="53">
  <si>
    <t>Atbalsta pretendenta apgrozījums</t>
  </si>
  <si>
    <t>No pārstrādes</t>
  </si>
  <si>
    <t>Gads</t>
  </si>
  <si>
    <t>Saistīto uzņēmumu apgrozījums</t>
  </si>
  <si>
    <t>Kopējais apgrozījums</t>
  </si>
  <si>
    <t>Atbalsta pretendentam ir saistītie uzņēmumi</t>
  </si>
  <si>
    <t>Kopējais</t>
  </si>
  <si>
    <t>Vidējā vērtība</t>
  </si>
  <si>
    <t>Atbalsta pretendentam</t>
  </si>
  <si>
    <t>Saistītiem uzņēmumiem</t>
  </si>
  <si>
    <t>Iepriekš apstiprinātie projekti</t>
  </si>
  <si>
    <t>Uzņēmuma lielums</t>
  </si>
  <si>
    <t>Vidējā vērtība atbalsta pretendentam kopā ar saistīto uzņēmumu</t>
  </si>
  <si>
    <t>Uzņēmuma lielums kopā ar saistīto uzņēmumu</t>
  </si>
  <si>
    <t>4.1.1.</t>
  </si>
  <si>
    <t>4.1.2.</t>
  </si>
  <si>
    <t>4.1.3.</t>
  </si>
  <si>
    <t>4.1.4.</t>
  </si>
  <si>
    <t>Attiecināmo izmaksu apmērs pēc ieņēmumiem</t>
  </si>
  <si>
    <t>Pieejamais finansējums 4.1.1 un 4.1.2. intervencēs</t>
  </si>
  <si>
    <t>Pieejamais finansējums 4.1.3 un 4.1.4. intervencēs</t>
  </si>
  <si>
    <t>Jā</t>
  </si>
  <si>
    <t>Saistīts uzņēmums</t>
  </si>
  <si>
    <t>Nē</t>
  </si>
  <si>
    <t>No lauksaimnieciskās ražošanas</t>
  </si>
  <si>
    <t>LA 4 "Investīcijas materiālos aktīvos" pieejamā finansējuma pārbaude</t>
  </si>
  <si>
    <t>Neattiecas uz saimniecībām, kas izmantojot daudzgadu konsultāciju pakalpojumus (inkubāciju) ir sagatavojusi biznesa plānu un kopā ar projektu iesniedz bankas apliecinājumu par finanšu resursu pieejamību un pretendē uz palielinātām attiecināmajām izmaksām. </t>
  </si>
  <si>
    <t>Informācija par intervencēm (atbalsta pasākumiem):</t>
  </si>
  <si>
    <t>LA 4.1.1. Atbalsts ieguldījumiem lauku saimniecībās konkurētspējai;</t>
  </si>
  <si>
    <t>LA 4.1.2. Atbalsts ieguldījumiem SEG un amonjaka emisijas samazinošajiem pasākumiem un klimata pārmaiņu mazināšanai un pielāgošanās pasākumu īstenošanai lauku saimniecībās;</t>
  </si>
  <si>
    <t>LA 4.1.3. Atbalsts ieguldījumiem lauksaimniecības dzīvnieku labturības uzlabošanai un biodrošības pasākumu īstenošanai;</t>
  </si>
  <si>
    <t>LA 4.1.4. Atbalsts ieguldījumiem AER izmantošanai vai energoefektivitātes palielināšanai.</t>
  </si>
  <si>
    <t>Saistītā uzņēmuma nosaukums</t>
  </si>
  <si>
    <t>Maksimāli pieejamā finansējuma aprēķins</t>
  </si>
  <si>
    <t>Kopējais saistīto uzņēmumu apgrozījums</t>
  </si>
  <si>
    <t>Apgrozījums no lauksaimnieciskās ražošanas un pārstrādes</t>
  </si>
  <si>
    <t>Vidējā vērtība kopā</t>
  </si>
  <si>
    <t>Izvēlas "Jā", ja ir saistītie uzņēmumi!</t>
  </si>
  <si>
    <t>Maza saimniecība</t>
  </si>
  <si>
    <t>Vidēja saimniecība</t>
  </si>
  <si>
    <t>Liela saimniecība</t>
  </si>
  <si>
    <t>Pēdējais noslēgtais gads</t>
  </si>
  <si>
    <t>Izvēlas pēdējo noslēgto gadu!</t>
  </si>
  <si>
    <t>2022. -2025. gadā apstiprināto projektu attiecināmās izmaksas</t>
  </si>
  <si>
    <t>LA4.1.1., LA4.1.2., LA4.1.3. un LA4.1.4.
(2024.-2025.g.)</t>
  </si>
  <si>
    <t>4.1.
(2022.-2025.g.)</t>
  </si>
  <si>
    <t>Visām intervencēm kopā nevar pārsniegt 250 000 EUR</t>
  </si>
  <si>
    <t>Visām intervencēm kopā nevar pārsniegt 500 000 EUR</t>
  </si>
  <si>
    <t>Visām intervencēm kopā nevar pārsniegt 700 000 EUR</t>
  </si>
  <si>
    <t>Kopā</t>
  </si>
  <si>
    <t>Apstiprināto projektu attiecināmās izmaksas kopā</t>
  </si>
  <si>
    <t>tikai aitkopības saimniecības</t>
  </si>
  <si>
    <t>Maksimāli pieejamo finansējuma apjomu jāskatās atbilstoši noteiktajam uzņēmuma lielumam, vai arī, ja ir saistītie uzņēmumi, tad atbilstoši uzņēmuma lielumam kopā ar saistīto uzņēmumu.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</si>
</sst>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9"/>
      <color theme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10"/>
      <color theme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12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workbookViewId="0">
      <selection activeCell="C13" sqref="C13"/>
    </sheetView>
  </sheetViews>
  <sheetFormatPr defaultColWidth="9.140625" defaultRowHeight="15" x14ac:dyDescent="0.25"/>
  <cols>
    <col min="1" max="3" width="18.42578125" style="1" customWidth="1"/>
    <col min="4" max="4" width="19.28515625" style="1" customWidth="1"/>
    <col min="5" max="9" width="18.42578125" style="1" customWidth="1"/>
    <col min="10" max="16384" width="9.140625" style="1"/>
  </cols>
  <sheetData>
    <row r="1" spans="1:7" ht="45" customHeight="1" x14ac:dyDescent="0.25">
      <c r="A1" s="42" t="s">
        <v>25</v>
      </c>
      <c r="B1" s="42"/>
      <c r="C1" s="42"/>
      <c r="D1" s="42"/>
    </row>
    <row r="3" spans="1:7" ht="45" customHeight="1" x14ac:dyDescent="0.25">
      <c r="A3" s="46" t="s">
        <v>26</v>
      </c>
      <c r="B3" s="46"/>
      <c r="C3" s="46"/>
      <c r="D3" s="46"/>
    </row>
    <row r="5" spans="1:7" x14ac:dyDescent="0.25">
      <c r="A5" s="47" t="s">
        <v>27</v>
      </c>
      <c r="B5" s="47"/>
      <c r="C5" s="47"/>
      <c r="D5" s="47"/>
    </row>
    <row r="6" spans="1:7" ht="16.5" customHeight="1" x14ac:dyDescent="0.25">
      <c r="A6" s="48" t="s">
        <v>28</v>
      </c>
      <c r="B6" s="49"/>
      <c r="C6" s="49"/>
      <c r="D6" s="50"/>
    </row>
    <row r="7" spans="1:7" ht="28.5" customHeight="1" x14ac:dyDescent="0.25">
      <c r="A7" s="51" t="s">
        <v>29</v>
      </c>
      <c r="B7" s="52"/>
      <c r="C7" s="52"/>
      <c r="D7" s="53"/>
    </row>
    <row r="8" spans="1:7" ht="27" customHeight="1" x14ac:dyDescent="0.25">
      <c r="A8" s="51" t="s">
        <v>30</v>
      </c>
      <c r="B8" s="52"/>
      <c r="C8" s="52"/>
      <c r="D8" s="53"/>
    </row>
    <row r="9" spans="1:7" ht="15.75" customHeight="1" x14ac:dyDescent="0.25">
      <c r="A9" s="57" t="s">
        <v>31</v>
      </c>
      <c r="B9" s="58"/>
      <c r="C9" s="58"/>
      <c r="D9" s="59"/>
    </row>
    <row r="11" spans="1:7" ht="15.75" x14ac:dyDescent="0.25">
      <c r="A11" s="43" t="s">
        <v>0</v>
      </c>
      <c r="B11" s="43"/>
      <c r="C11" s="43"/>
      <c r="D11" s="43"/>
    </row>
    <row r="13" spans="1:7" ht="32.25" customHeight="1" x14ac:dyDescent="0.25">
      <c r="A13" s="54" t="s">
        <v>41</v>
      </c>
      <c r="B13" s="55"/>
      <c r="C13" s="31"/>
      <c r="D13" s="22" t="s">
        <v>42</v>
      </c>
    </row>
    <row r="15" spans="1:7" x14ac:dyDescent="0.25">
      <c r="A15" s="45" t="s">
        <v>35</v>
      </c>
      <c r="B15" s="45"/>
      <c r="C15" s="45"/>
      <c r="D15" s="45"/>
    </row>
    <row r="16" spans="1:7" ht="47.25" customHeight="1" x14ac:dyDescent="0.25">
      <c r="A16" s="44" t="s">
        <v>2</v>
      </c>
      <c r="B16" s="44"/>
      <c r="C16" s="6" t="s">
        <v>24</v>
      </c>
      <c r="D16" s="6" t="s">
        <v>1</v>
      </c>
      <c r="E16" s="39" t="str">
        <f>IF(C17="","",IF(AND(C17&gt;=0,C17&lt;4000),"Nevar pretendēt uz atbalstu, ja pēdējā noslēgtajā gadā lauksaimniecības apgrozījums ir mazāks par 4 000 EUR!",""))</f>
        <v/>
      </c>
      <c r="F16" s="40"/>
      <c r="G16" s="40"/>
    </row>
    <row r="17" spans="1:7" x14ac:dyDescent="0.25">
      <c r="A17" s="61" t="str">
        <f>CONCATENATE(IF($C$13=0,2024,$C$13),". gads (pēdējais noslēgtais)")</f>
        <v>2024. gads (pēdējais noslēgtais)</v>
      </c>
      <c r="B17" s="62"/>
      <c r="C17" s="27"/>
      <c r="D17" s="12"/>
      <c r="E17" s="23"/>
      <c r="F17" s="24"/>
    </row>
    <row r="18" spans="1:7" x14ac:dyDescent="0.25">
      <c r="A18" s="61" t="str">
        <f>CONCATENATE(IF($C$13=0,2023,$C$13-1),". gads")</f>
        <v>2023. gads</v>
      </c>
      <c r="B18" s="62"/>
      <c r="C18" s="27"/>
      <c r="D18" s="12"/>
    </row>
    <row r="19" spans="1:7" ht="15" customHeight="1" x14ac:dyDescent="0.25">
      <c r="A19" s="61" t="str">
        <f>CONCATENATE(IF($C$13=0,2022,$C$13-2),". gads")</f>
        <v>2022. gads</v>
      </c>
      <c r="B19" s="62"/>
      <c r="C19" s="27"/>
      <c r="D19" s="12"/>
    </row>
    <row r="20" spans="1:7" x14ac:dyDescent="0.25">
      <c r="A20" s="68" t="s">
        <v>7</v>
      </c>
      <c r="B20" s="68"/>
      <c r="C20" s="69">
        <f>IF(C18+C19+D18+D19=0,C17+D17,IF(C19+D19=0,(C17+C18+D17+D18)/2,(C17+C18+C19+D17+D18+D19)/3))</f>
        <v>0</v>
      </c>
      <c r="D20" s="69"/>
      <c r="E20" s="10"/>
    </row>
    <row r="22" spans="1:7" x14ac:dyDescent="0.25">
      <c r="A22" s="45" t="s">
        <v>4</v>
      </c>
      <c r="B22" s="45"/>
      <c r="C22" s="45"/>
      <c r="D22" s="45"/>
    </row>
    <row r="23" spans="1:7" ht="43.5" customHeight="1" x14ac:dyDescent="0.25">
      <c r="A23" s="41" t="s">
        <v>2</v>
      </c>
      <c r="B23" s="41"/>
      <c r="C23" s="6" t="s">
        <v>6</v>
      </c>
      <c r="D23" s="39" t="str">
        <f>IF(C24="","",IF(AND(C24&gt;=0,C24&lt;4000),"Nevar pretendēt uz atbalstu, ja pēdējā noslēgtajā gadā kopējais apgrozījums ir mazāks par 4 000 EUR!",IF(AND(C24&gt;=4000,C24&lt;15000,C20&gt;=4000),"Nevar pretendēt uz atbalstu 4.1.1. intervencē, ja pēdējā noslēgtā gada kopējais apgrozījums ir mazāks par 15 000 EUR. Var pretendēt uz atbalstu pārējās 4.1.2.; 4.1.3. un 4.1.4. intervencēs!","")))</f>
        <v/>
      </c>
      <c r="E23" s="40"/>
      <c r="F23" s="40"/>
      <c r="G23" s="40"/>
    </row>
    <row r="24" spans="1:7" x14ac:dyDescent="0.25">
      <c r="A24" s="61" t="str">
        <f>CONCATENATE(IF($C$13=0,2024,$C$13),". gads (pēdējais noslēgtais)")</f>
        <v>2024. gads (pēdējais noslēgtais)</v>
      </c>
      <c r="B24" s="62"/>
      <c r="C24" s="13"/>
    </row>
    <row r="25" spans="1:7" x14ac:dyDescent="0.25">
      <c r="A25" s="61" t="str">
        <f>CONCATENATE(IF($C$13=0,2023,$C$13-1),". gads")</f>
        <v>2023. gads</v>
      </c>
      <c r="B25" s="62"/>
      <c r="C25" s="13"/>
    </row>
    <row r="26" spans="1:7" x14ac:dyDescent="0.25">
      <c r="A26" s="61" t="str">
        <f>CONCATENATE(IF($C$13=0,2022,$C$13-2),". gads")</f>
        <v>2022. gads</v>
      </c>
      <c r="B26" s="62"/>
      <c r="C26" s="13"/>
    </row>
    <row r="27" spans="1:7" x14ac:dyDescent="0.25">
      <c r="A27" s="41" t="s">
        <v>7</v>
      </c>
      <c r="B27" s="41"/>
      <c r="C27" s="5">
        <f>IFERROR(AVERAGE(C24:C26),0)</f>
        <v>0</v>
      </c>
      <c r="D27" s="3"/>
    </row>
    <row r="28" spans="1:7" x14ac:dyDescent="0.25">
      <c r="A28" s="4"/>
      <c r="B28" s="4"/>
      <c r="C28" s="2"/>
      <c r="D28" s="3"/>
    </row>
    <row r="29" spans="1:7" ht="27.75" customHeight="1" x14ac:dyDescent="0.25">
      <c r="A29" s="63" t="s">
        <v>11</v>
      </c>
      <c r="B29" s="63"/>
      <c r="C29" s="64" t="str">
        <f>IF(C27=0,"",IF(AND(C27&gt;0,C27&lt;=70000),"Maza saimniecība",IF(AND(C27&gt;70000,C27&lt;=350000),"Vidēja saimniecība","Liela saimniecība")))</f>
        <v/>
      </c>
      <c r="D29" s="64" t="e">
        <f>IF(AND(#REF!&gt;=0,#REF!&lt;70001),"Mazā saimniecība",IF(AND(#REF!&gt;=70001,#REF!&lt;=350000),"Vidējā saimniecība","Lielā saimniecība"))</f>
        <v>#REF!</v>
      </c>
      <c r="E29" s="39" t="str">
        <f>IF(C27&gt;350000,"Ja saimniecība ir liela, tad 4.1.1. intervencē atbalstu var saņemt tikai aitkopības saimniecība par preventīvajiem ieguldījumiem!","")</f>
        <v/>
      </c>
      <c r="F29" s="40"/>
      <c r="G29" s="40"/>
    </row>
    <row r="31" spans="1:7" ht="16.5" customHeight="1" x14ac:dyDescent="0.25">
      <c r="A31" s="43" t="s">
        <v>3</v>
      </c>
      <c r="B31" s="43"/>
      <c r="C31" s="43"/>
      <c r="D31" s="43"/>
    </row>
    <row r="32" spans="1:7" x14ac:dyDescent="0.25">
      <c r="D32" s="19"/>
    </row>
    <row r="33" spans="1:7" ht="33.75" customHeight="1" x14ac:dyDescent="0.25">
      <c r="A33" s="60" t="s">
        <v>5</v>
      </c>
      <c r="B33" s="60"/>
      <c r="C33" s="60"/>
      <c r="D33" s="14"/>
      <c r="E33" s="22" t="s">
        <v>37</v>
      </c>
      <c r="F33" s="20"/>
    </row>
    <row r="35" spans="1:7" ht="18.75" customHeight="1" x14ac:dyDescent="0.25">
      <c r="A35" s="45" t="s">
        <v>34</v>
      </c>
      <c r="B35" s="45"/>
      <c r="C35" s="45"/>
      <c r="D35" s="45"/>
      <c r="E35" s="16"/>
    </row>
    <row r="36" spans="1:7" ht="45" customHeight="1" x14ac:dyDescent="0.25">
      <c r="A36" s="54" t="s">
        <v>32</v>
      </c>
      <c r="B36" s="55"/>
      <c r="C36" s="32" t="str">
        <f>CONCATENATE(IF($C$13=0,2024,$C$13),". gads
(pēdējais noslēgtais)")</f>
        <v>2024. gads
(pēdējais noslēgtais)</v>
      </c>
      <c r="D36" s="28" t="str">
        <f>CONCATENATE(IF($C$13=0,2023,$C$13-1),". gads")</f>
        <v>2023. gads</v>
      </c>
      <c r="E36" s="28" t="str">
        <f>CONCATENATE(IF($C$13=0,2022,$C$13-2),". gads")</f>
        <v>2022. gads</v>
      </c>
      <c r="F36" s="28" t="s">
        <v>7</v>
      </c>
    </row>
    <row r="37" spans="1:7" x14ac:dyDescent="0.25">
      <c r="A37" s="56"/>
      <c r="B37" s="56"/>
      <c r="C37" s="15"/>
      <c r="D37" s="15"/>
      <c r="E37" s="15"/>
      <c r="F37" s="30">
        <f>IFERROR(AVERAGE(C37:E37),0)</f>
        <v>0</v>
      </c>
    </row>
    <row r="38" spans="1:7" x14ac:dyDescent="0.25">
      <c r="A38" s="56"/>
      <c r="B38" s="56"/>
      <c r="C38" s="15"/>
      <c r="D38" s="15"/>
      <c r="E38" s="15"/>
      <c r="F38" s="30">
        <f t="shared" ref="F38:F44" si="0">IFERROR(AVERAGE(C38:E38),0)</f>
        <v>0</v>
      </c>
    </row>
    <row r="39" spans="1:7" x14ac:dyDescent="0.25">
      <c r="A39" s="56"/>
      <c r="B39" s="56"/>
      <c r="C39" s="15"/>
      <c r="D39" s="15"/>
      <c r="E39" s="15"/>
      <c r="F39" s="30">
        <f t="shared" si="0"/>
        <v>0</v>
      </c>
    </row>
    <row r="40" spans="1:7" x14ac:dyDescent="0.25">
      <c r="A40" s="56"/>
      <c r="B40" s="56"/>
      <c r="C40" s="15"/>
      <c r="D40" s="15"/>
      <c r="E40" s="15"/>
      <c r="F40" s="30">
        <f t="shared" si="0"/>
        <v>0</v>
      </c>
    </row>
    <row r="41" spans="1:7" x14ac:dyDescent="0.25">
      <c r="A41" s="56"/>
      <c r="B41" s="56"/>
      <c r="C41" s="15"/>
      <c r="D41" s="15"/>
      <c r="E41" s="15"/>
      <c r="F41" s="30">
        <f t="shared" si="0"/>
        <v>0</v>
      </c>
    </row>
    <row r="42" spans="1:7" x14ac:dyDescent="0.25">
      <c r="A42" s="56"/>
      <c r="B42" s="56"/>
      <c r="C42" s="15"/>
      <c r="D42" s="15"/>
      <c r="E42" s="15"/>
      <c r="F42" s="30">
        <f t="shared" si="0"/>
        <v>0</v>
      </c>
    </row>
    <row r="43" spans="1:7" x14ac:dyDescent="0.25">
      <c r="A43" s="56"/>
      <c r="B43" s="56"/>
      <c r="C43" s="15"/>
      <c r="D43" s="15"/>
      <c r="E43" s="15"/>
      <c r="F43" s="30">
        <f t="shared" si="0"/>
        <v>0</v>
      </c>
    </row>
    <row r="44" spans="1:7" x14ac:dyDescent="0.25">
      <c r="A44" s="56"/>
      <c r="B44" s="56"/>
      <c r="C44" s="15"/>
      <c r="D44" s="15"/>
      <c r="E44" s="15"/>
      <c r="F44" s="30">
        <f t="shared" si="0"/>
        <v>0</v>
      </c>
    </row>
    <row r="45" spans="1:7" ht="18.75" customHeight="1" x14ac:dyDescent="0.25">
      <c r="A45" s="41" t="s">
        <v>36</v>
      </c>
      <c r="B45" s="41"/>
      <c r="C45" s="69">
        <f>SUM(F37:F44)</f>
        <v>0</v>
      </c>
      <c r="D45" s="69"/>
      <c r="E45" s="69"/>
      <c r="F45" s="69"/>
    </row>
    <row r="46" spans="1:7" ht="38.25" customHeight="1" x14ac:dyDescent="0.25">
      <c r="A46" s="41" t="s">
        <v>12</v>
      </c>
      <c r="B46" s="41"/>
      <c r="C46" s="69">
        <f>SUM(C27,C45)</f>
        <v>0</v>
      </c>
      <c r="D46" s="69"/>
      <c r="E46" s="69"/>
      <c r="F46" s="69"/>
    </row>
    <row r="47" spans="1:7" x14ac:dyDescent="0.25">
      <c r="A47" s="4"/>
      <c r="B47" s="4"/>
      <c r="C47" s="2"/>
      <c r="D47" s="3"/>
    </row>
    <row r="48" spans="1:7" ht="29.25" customHeight="1" x14ac:dyDescent="0.25">
      <c r="A48" s="63" t="s">
        <v>13</v>
      </c>
      <c r="B48" s="63"/>
      <c r="C48" s="64" t="str">
        <f>IF(C45=0,"",IF(AND(C46&gt;0,C46&lt;=70000),"Maza saimniecība",IF(AND(C46&gt;70000,C46&lt;=350000),"Vidēja saimniecība","Liela saimniecība")))</f>
        <v/>
      </c>
      <c r="D48" s="64" t="e">
        <f>IF(AND(#REF!&gt;=0,#REF!&lt;70001),"Mazā saimniecība",IF(AND(#REF!&gt;=70001,#REF!&lt;=350000),"Vidējā saimniecība","Lielā saimniecība"))</f>
        <v>#REF!</v>
      </c>
      <c r="E48" s="39" t="str">
        <f>IF(C46&gt;350000,"Ja saimniecība ir liela, tad 4.1.1. intervencē atbalstu var saņemt tikai aitkopības saimniecība par preventīvajiem ieguldījumiem!","")</f>
        <v/>
      </c>
      <c r="F48" s="40"/>
      <c r="G48" s="40"/>
    </row>
    <row r="49" spans="1:11" x14ac:dyDescent="0.25">
      <c r="A49" s="4"/>
      <c r="B49" s="4"/>
      <c r="C49" s="2"/>
      <c r="D49" s="3"/>
    </row>
    <row r="50" spans="1:11" ht="15.75" x14ac:dyDescent="0.25">
      <c r="A50" s="43" t="s">
        <v>43</v>
      </c>
      <c r="B50" s="43"/>
      <c r="C50" s="43"/>
      <c r="D50" s="43"/>
    </row>
    <row r="52" spans="1:11" ht="66.75" customHeight="1" x14ac:dyDescent="0.25">
      <c r="A52" s="41" t="s">
        <v>10</v>
      </c>
      <c r="B52" s="41"/>
      <c r="C52" s="25" t="s">
        <v>45</v>
      </c>
      <c r="D52" s="25" t="s">
        <v>44</v>
      </c>
      <c r="E52" s="25" t="s">
        <v>50</v>
      </c>
    </row>
    <row r="53" spans="1:11" x14ac:dyDescent="0.25">
      <c r="A53" s="67" t="s">
        <v>8</v>
      </c>
      <c r="B53" s="67"/>
      <c r="C53" s="12"/>
      <c r="D53" s="13"/>
      <c r="E53" s="29">
        <f>SUM(C53:D53)</f>
        <v>0</v>
      </c>
    </row>
    <row r="54" spans="1:11" x14ac:dyDescent="0.25">
      <c r="A54" s="67" t="s">
        <v>9</v>
      </c>
      <c r="B54" s="67"/>
      <c r="C54" s="33"/>
      <c r="D54" s="34"/>
      <c r="E54" s="29">
        <f t="shared" ref="E54" si="1">SUM(C54:D54)</f>
        <v>0</v>
      </c>
    </row>
    <row r="55" spans="1:11" x14ac:dyDescent="0.25">
      <c r="A55" s="70" t="s">
        <v>49</v>
      </c>
      <c r="B55" s="71"/>
      <c r="C55" s="35">
        <f>SUM(C53:C54)</f>
        <v>0</v>
      </c>
      <c r="D55" s="36">
        <f>SUM(D53:D54)</f>
        <v>0</v>
      </c>
      <c r="E55" s="36">
        <f>SUM(E53:E54)</f>
        <v>0</v>
      </c>
    </row>
    <row r="57" spans="1:11" ht="15.75" x14ac:dyDescent="0.25">
      <c r="A57" s="43" t="s">
        <v>33</v>
      </c>
      <c r="B57" s="43"/>
      <c r="C57" s="43"/>
      <c r="D57" s="43"/>
    </row>
    <row r="59" spans="1:11" ht="21.75" customHeight="1" x14ac:dyDescent="0.25">
      <c r="A59" s="66" t="s">
        <v>52</v>
      </c>
      <c r="B59" s="66"/>
      <c r="C59" s="66"/>
      <c r="D59" s="66"/>
      <c r="E59" s="66"/>
      <c r="F59" s="66"/>
      <c r="G59" s="66"/>
      <c r="H59" s="66"/>
    </row>
    <row r="60" spans="1:11" ht="57" x14ac:dyDescent="0.25">
      <c r="A60" s="18" t="s">
        <v>11</v>
      </c>
      <c r="B60" s="18" t="s">
        <v>14</v>
      </c>
      <c r="C60" s="18" t="s">
        <v>15</v>
      </c>
      <c r="D60" s="18" t="s">
        <v>16</v>
      </c>
      <c r="E60" s="18" t="s">
        <v>17</v>
      </c>
      <c r="F60" s="18" t="s">
        <v>18</v>
      </c>
      <c r="G60" s="21" t="s">
        <v>19</v>
      </c>
      <c r="H60" s="21" t="s">
        <v>20</v>
      </c>
    </row>
    <row r="61" spans="1:11" ht="29.25" customHeight="1" x14ac:dyDescent="0.25">
      <c r="A61" s="11" t="s">
        <v>38</v>
      </c>
      <c r="B61" s="65" t="s">
        <v>46</v>
      </c>
      <c r="C61" s="65"/>
      <c r="D61" s="65"/>
      <c r="E61" s="65"/>
      <c r="F61" s="7">
        <f>$C$20*IF($C$27&lt;=70000,5,3)</f>
        <v>0</v>
      </c>
      <c r="G61" s="17">
        <f>MAX(0,IF(F61-$D$55&lt;250000-$E$55,F61-$D$55,250000-$E$55))</f>
        <v>0</v>
      </c>
      <c r="H61" s="17">
        <f>IF(F61-$D$55&lt;250000-$D$55,F61-$D$55,250000-$D$55)</f>
        <v>0</v>
      </c>
      <c r="I61" s="40" t="str">
        <f>IF($C$17="","",IF(G61=0,"4.1.1. un 4.1.2. intervencē mazai saimniecībai nav pieejams finansējums",""))</f>
        <v/>
      </c>
      <c r="J61" s="40"/>
      <c r="K61" s="40"/>
    </row>
    <row r="62" spans="1:11" ht="29.25" customHeight="1" x14ac:dyDescent="0.25">
      <c r="A62" s="37" t="s">
        <v>39</v>
      </c>
      <c r="B62" s="65" t="s">
        <v>47</v>
      </c>
      <c r="C62" s="65"/>
      <c r="D62" s="65"/>
      <c r="E62" s="65"/>
      <c r="F62" s="7">
        <f t="shared" ref="F62:F63" si="2">$C$20*IF($C$27&lt;=70000,5,3)</f>
        <v>0</v>
      </c>
      <c r="G62" s="17">
        <f>MAX(0,IF(F62-$D$55&lt;500000-$E$55,F62-$D$55,500000-$E$55))</f>
        <v>0</v>
      </c>
      <c r="H62" s="17">
        <f>IF(F62-$D$55&lt;500000-$D$55,F62-$D$55,500000-$D$55)</f>
        <v>0</v>
      </c>
      <c r="I62" s="40" t="str">
        <f>IF($C$17="","",IF(G62=0,"4.1.1. un 4.1.2. intervencē vidējai saimniecībai nav pieejams finansējums",""))</f>
        <v/>
      </c>
      <c r="J62" s="40"/>
      <c r="K62" s="40"/>
    </row>
    <row r="63" spans="1:11" ht="29.25" customHeight="1" x14ac:dyDescent="0.25">
      <c r="A63" s="37" t="s">
        <v>40</v>
      </c>
      <c r="B63" s="38" t="s">
        <v>51</v>
      </c>
      <c r="C63" s="65" t="s">
        <v>48</v>
      </c>
      <c r="D63" s="65"/>
      <c r="E63" s="65"/>
      <c r="F63" s="7">
        <f t="shared" si="2"/>
        <v>0</v>
      </c>
      <c r="G63" s="17">
        <f>MAX(0,IF(F63-$D$55&lt;700000-$E$55,F63-$D$55,700000-$E$55))</f>
        <v>0</v>
      </c>
      <c r="H63" s="17">
        <f>IF(F63-$D$55&lt;700000-$D$55,F63-$D$55,700000-$D$55)</f>
        <v>0</v>
      </c>
      <c r="I63" s="40" t="str">
        <f>IF($C$17="","",IF(G63=0,"4.1.1. un 4.1.2. intervencē lielai saimniecībai nav pieejams finansējums",""))</f>
        <v/>
      </c>
      <c r="J63" s="40"/>
      <c r="K63" s="40"/>
    </row>
  </sheetData>
  <sheetProtection sheet="1" formatCells="0" formatColumns="0" formatRows="0" insertColumns="0" insertRows="0" insertHyperlinks="0" deleteColumns="0" deleteRows="0" sort="0" autoFilter="0" pivotTables="0"/>
  <mergeCells count="59">
    <mergeCell ref="A24:B24"/>
    <mergeCell ref="A20:B20"/>
    <mergeCell ref="C20:D20"/>
    <mergeCell ref="E48:G48"/>
    <mergeCell ref="A55:B55"/>
    <mergeCell ref="A27:B27"/>
    <mergeCell ref="A26:B26"/>
    <mergeCell ref="C45:F45"/>
    <mergeCell ref="C46:F46"/>
    <mergeCell ref="A40:B40"/>
    <mergeCell ref="E29:G29"/>
    <mergeCell ref="A54:B54"/>
    <mergeCell ref="A44:B44"/>
    <mergeCell ref="A45:B45"/>
    <mergeCell ref="A57:D57"/>
    <mergeCell ref="A50:D50"/>
    <mergeCell ref="A53:B53"/>
    <mergeCell ref="A48:B48"/>
    <mergeCell ref="C48:D48"/>
    <mergeCell ref="A52:B52"/>
    <mergeCell ref="I63:K63"/>
    <mergeCell ref="B62:E62"/>
    <mergeCell ref="C63:E63"/>
    <mergeCell ref="B61:E61"/>
    <mergeCell ref="A59:H59"/>
    <mergeCell ref="I61:K61"/>
    <mergeCell ref="I62:K62"/>
    <mergeCell ref="A9:D9"/>
    <mergeCell ref="A36:B36"/>
    <mergeCell ref="A37:B37"/>
    <mergeCell ref="A38:B38"/>
    <mergeCell ref="A39:B39"/>
    <mergeCell ref="A35:D35"/>
    <mergeCell ref="A22:D22"/>
    <mergeCell ref="A31:D31"/>
    <mergeCell ref="A33:C33"/>
    <mergeCell ref="A25:B25"/>
    <mergeCell ref="A29:B29"/>
    <mergeCell ref="C29:D29"/>
    <mergeCell ref="A17:B17"/>
    <mergeCell ref="A18:B18"/>
    <mergeCell ref="A19:B19"/>
    <mergeCell ref="A23:B23"/>
    <mergeCell ref="E16:G16"/>
    <mergeCell ref="D23:G23"/>
    <mergeCell ref="A46:B46"/>
    <mergeCell ref="A1:D1"/>
    <mergeCell ref="A11:D11"/>
    <mergeCell ref="A16:B16"/>
    <mergeCell ref="A15:D15"/>
    <mergeCell ref="A3:D3"/>
    <mergeCell ref="A5:D5"/>
    <mergeCell ref="A6:D6"/>
    <mergeCell ref="A7:D7"/>
    <mergeCell ref="A8:D8"/>
    <mergeCell ref="A13:B13"/>
    <mergeCell ref="A41:B41"/>
    <mergeCell ref="A42:B42"/>
    <mergeCell ref="A43:B43"/>
  </mergeCells>
  <conditionalFormatting sqref="A61:H61">
    <cfRule type="expression" dxfId="2" priority="3">
      <formula>IF($C$48="",$C$29=$A$61,$C$48=$A$61)</formula>
    </cfRule>
  </conditionalFormatting>
  <conditionalFormatting sqref="A62:H62">
    <cfRule type="expression" dxfId="1" priority="2">
      <formula>IF($C$48="",$C$29=$A$62,$C$48=$A$62)</formula>
    </cfRule>
  </conditionalFormatting>
  <conditionalFormatting sqref="A63:H63">
    <cfRule type="expression" dxfId="0" priority="1">
      <formula>IF($C$48="",$C$29=$A$63,$C$48=$A$63)</formula>
    </cfRule>
  </conditionalFormatting>
  <dataValidations count="1">
    <dataValidation errorStyle="warning" operator="lessThan" allowBlank="1" showInputMessage="1" showErrorMessage="1" errorTitle="Brīdinājums" error="Nevar pretendēt uz atbalstu, ja pēdējā noslēgtajā gadā lauksaimniecības apgrozījums ir mazāks par 4 000 euro." sqref="C17"/>
  </dataValidations>
  <printOptions horizontalCentered="1"/>
  <pageMargins left="0.23622047244094491" right="0.23622047244094491" top="0.74803149606299213" bottom="0.39370078740157483" header="0.31496062992125984" footer="0.31496062992125984"/>
  <pageSetup paperSize="9" scale="83" orientation="landscape" r:id="rId1"/>
  <rowBreaks count="2" manualBreakCount="2">
    <brk id="30" max="16383" man="1"/>
    <brk id="5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Brīdinājums" error="Lūdzu izvēlaties vērtību no izvēlnes!">
          <x14:formula1>
            <xm:f>Izvēlne!$A$2:$A$3</xm:f>
          </x14:formula1>
          <xm:sqref>D33</xm:sqref>
        </x14:dataValidation>
        <x14:dataValidation type="list" allowBlank="1" showInputMessage="1" showErrorMessage="1" errorTitle="Brīdinājums" error="Lūdzu izvēlieties vērtību no izvēlnes!">
          <x14:formula1>
            <xm:f>Izvēlne!$A$6:$A$7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22" sqref="E22"/>
    </sheetView>
  </sheetViews>
  <sheetFormatPr defaultColWidth="9.140625" defaultRowHeight="15" x14ac:dyDescent="0.25"/>
  <cols>
    <col min="1" max="1" width="18.42578125" style="9" bestFit="1" customWidth="1"/>
    <col min="2" max="16384" width="9.140625" style="9"/>
  </cols>
  <sheetData>
    <row r="1" spans="1:1" s="8" customFormat="1" ht="14.25" x14ac:dyDescent="0.25">
      <c r="A1" s="8" t="s">
        <v>22</v>
      </c>
    </row>
    <row r="2" spans="1:1" x14ac:dyDescent="0.25">
      <c r="A2" s="8" t="s">
        <v>21</v>
      </c>
    </row>
    <row r="3" spans="1:1" x14ac:dyDescent="0.25">
      <c r="A3" s="8" t="s">
        <v>23</v>
      </c>
    </row>
    <row r="5" spans="1:1" ht="39" customHeight="1" x14ac:dyDescent="0.25">
      <c r="A5" s="26" t="s">
        <v>41</v>
      </c>
    </row>
    <row r="6" spans="1:1" x14ac:dyDescent="0.25">
      <c r="A6" s="8">
        <v>2023</v>
      </c>
    </row>
    <row r="7" spans="1:1" x14ac:dyDescent="0.25">
      <c r="A7" s="8">
        <v>2024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Aprēķins</vt:lpstr>
      <vt:lpstr>Izvēlne</vt:lpstr>
      <vt:lpstr>Aprēķins!Print_Area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Mārtiņš Irbe</dc:creator>
  <cp:lastModifiedBy>Mārtiņš Irbe</cp:lastModifiedBy>
  <cp:lastPrinted>2025-04-16T11:40:09Z</cp:lastPrinted>
  <dcterms:created xsi:type="dcterms:W3CDTF">2024-09-30T11:21:06Z</dcterms:created>
  <dcterms:modified xsi:type="dcterms:W3CDTF">2025-04-16T13:39:44Z</dcterms:modified>
</cp:coreProperties>
</file>